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8925" activeTab="2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25725"/>
</workbook>
</file>

<file path=xl/calcChain.xml><?xml version="1.0" encoding="utf-8"?>
<calcChain xmlns="http://schemas.openxmlformats.org/spreadsheetml/2006/main">
  <c r="E38" i="3"/>
  <c r="G38"/>
  <c r="H38"/>
  <c r="I38"/>
  <c r="J38"/>
  <c r="K38"/>
  <c r="L38"/>
  <c r="M38"/>
  <c r="N38"/>
  <c r="O38"/>
  <c r="P38"/>
  <c r="Q38"/>
  <c r="E44"/>
  <c r="E43" s="1"/>
  <c r="G44"/>
  <c r="G43" s="1"/>
  <c r="H44"/>
  <c r="H43" s="1"/>
  <c r="I44"/>
  <c r="I43" s="1"/>
  <c r="J44"/>
  <c r="J43" s="1"/>
  <c r="K44"/>
  <c r="K43" s="1"/>
  <c r="L44"/>
  <c r="L43" s="1"/>
  <c r="M44"/>
  <c r="M43" s="1"/>
  <c r="N44"/>
  <c r="N43" s="1"/>
  <c r="O44"/>
  <c r="O43" s="1"/>
  <c r="P44"/>
  <c r="P43" s="1"/>
  <c r="Q44"/>
  <c r="Q43" s="1"/>
  <c r="E54"/>
  <c r="E53" s="1"/>
  <c r="E52" s="1"/>
  <c r="E51" s="1"/>
  <c r="G54"/>
  <c r="G53" s="1"/>
  <c r="G52" s="1"/>
  <c r="G51" s="1"/>
  <c r="H54"/>
  <c r="I54"/>
  <c r="I53" s="1"/>
  <c r="I52" s="1"/>
  <c r="I51" s="1"/>
  <c r="J54"/>
  <c r="K54"/>
  <c r="K53" s="1"/>
  <c r="K52" s="1"/>
  <c r="K51" s="1"/>
  <c r="L54"/>
  <c r="M54"/>
  <c r="M53" s="1"/>
  <c r="M52" s="1"/>
  <c r="M51" s="1"/>
  <c r="N54"/>
  <c r="O54"/>
  <c r="O53" s="1"/>
  <c r="O52" s="1"/>
  <c r="O51" s="1"/>
  <c r="P54"/>
  <c r="Q54"/>
  <c r="Q53" s="1"/>
  <c r="Q52" s="1"/>
  <c r="Q51" s="1"/>
  <c r="E56"/>
  <c r="G56"/>
  <c r="H56"/>
  <c r="I56"/>
  <c r="J56"/>
  <c r="K56"/>
  <c r="L56"/>
  <c r="M56"/>
  <c r="N56"/>
  <c r="O56"/>
  <c r="P56"/>
  <c r="Q56"/>
  <c r="E71"/>
  <c r="E70" s="1"/>
  <c r="G71"/>
  <c r="G70" s="1"/>
  <c r="H71"/>
  <c r="H70" s="1"/>
  <c r="I71"/>
  <c r="I70" s="1"/>
  <c r="J71"/>
  <c r="J70" s="1"/>
  <c r="K71"/>
  <c r="K70" s="1"/>
  <c r="L71"/>
  <c r="L70" s="1"/>
  <c r="M71"/>
  <c r="M70" s="1"/>
  <c r="N71"/>
  <c r="N70" s="1"/>
  <c r="O71"/>
  <c r="O70" s="1"/>
  <c r="P71"/>
  <c r="P70" s="1"/>
  <c r="Q71"/>
  <c r="Q70" s="1"/>
  <c r="E74"/>
  <c r="E73" s="1"/>
  <c r="G74"/>
  <c r="G73" s="1"/>
  <c r="H74"/>
  <c r="H73" s="1"/>
  <c r="I74"/>
  <c r="I73" s="1"/>
  <c r="J74"/>
  <c r="J73" s="1"/>
  <c r="K74"/>
  <c r="K73" s="1"/>
  <c r="L74"/>
  <c r="L73" s="1"/>
  <c r="M74"/>
  <c r="M73" s="1"/>
  <c r="N74"/>
  <c r="N73" s="1"/>
  <c r="O74"/>
  <c r="O73" s="1"/>
  <c r="P74"/>
  <c r="P73" s="1"/>
  <c r="Q74"/>
  <c r="Q73" s="1"/>
  <c r="E78"/>
  <c r="E77" s="1"/>
  <c r="E76" s="1"/>
  <c r="G78"/>
  <c r="G77" s="1"/>
  <c r="G76" s="1"/>
  <c r="H78"/>
  <c r="H77" s="1"/>
  <c r="H76" s="1"/>
  <c r="I78"/>
  <c r="I77" s="1"/>
  <c r="I76" s="1"/>
  <c r="J78"/>
  <c r="J77" s="1"/>
  <c r="J76" s="1"/>
  <c r="K78"/>
  <c r="K77" s="1"/>
  <c r="K76" s="1"/>
  <c r="L78"/>
  <c r="L77" s="1"/>
  <c r="L76" s="1"/>
  <c r="M78"/>
  <c r="M77" s="1"/>
  <c r="M76" s="1"/>
  <c r="N78"/>
  <c r="N77" s="1"/>
  <c r="N76" s="1"/>
  <c r="O78"/>
  <c r="O77" s="1"/>
  <c r="O76" s="1"/>
  <c r="P78"/>
  <c r="P77" s="1"/>
  <c r="P76" s="1"/>
  <c r="Q78"/>
  <c r="Q77" s="1"/>
  <c r="Q76" s="1"/>
  <c r="E82"/>
  <c r="E81" s="1"/>
  <c r="E80" s="1"/>
  <c r="G82"/>
  <c r="G81" s="1"/>
  <c r="G80" s="1"/>
  <c r="H82"/>
  <c r="H81" s="1"/>
  <c r="H80" s="1"/>
  <c r="I82"/>
  <c r="I81" s="1"/>
  <c r="I80" s="1"/>
  <c r="J82"/>
  <c r="J81" s="1"/>
  <c r="J80" s="1"/>
  <c r="K82"/>
  <c r="K81" s="1"/>
  <c r="K80" s="1"/>
  <c r="L82"/>
  <c r="L81" s="1"/>
  <c r="L80" s="1"/>
  <c r="M82"/>
  <c r="M81" s="1"/>
  <c r="M80" s="1"/>
  <c r="N82"/>
  <c r="N81" s="1"/>
  <c r="N80" s="1"/>
  <c r="O82"/>
  <c r="O81" s="1"/>
  <c r="O80" s="1"/>
  <c r="P82"/>
  <c r="P81" s="1"/>
  <c r="P80" s="1"/>
  <c r="Q82"/>
  <c r="Q81" s="1"/>
  <c r="Q80" s="1"/>
  <c r="L85"/>
  <c r="L84" s="1"/>
  <c r="E86"/>
  <c r="E85" s="1"/>
  <c r="E84" s="1"/>
  <c r="G86"/>
  <c r="G85" s="1"/>
  <c r="G84" s="1"/>
  <c r="H86"/>
  <c r="H85" s="1"/>
  <c r="H84" s="1"/>
  <c r="I86"/>
  <c r="I85" s="1"/>
  <c r="I84" s="1"/>
  <c r="J86"/>
  <c r="J85" s="1"/>
  <c r="J84" s="1"/>
  <c r="K86"/>
  <c r="K85" s="1"/>
  <c r="K84" s="1"/>
  <c r="L86"/>
  <c r="M86"/>
  <c r="M85" s="1"/>
  <c r="M84" s="1"/>
  <c r="N86"/>
  <c r="N85" s="1"/>
  <c r="N84" s="1"/>
  <c r="O86"/>
  <c r="O85" s="1"/>
  <c r="O84" s="1"/>
  <c r="P86"/>
  <c r="P85" s="1"/>
  <c r="P84" s="1"/>
  <c r="Q86"/>
  <c r="Q85" s="1"/>
  <c r="Q84" s="1"/>
  <c r="E90"/>
  <c r="E89" s="1"/>
  <c r="E88" s="1"/>
  <c r="G90"/>
  <c r="G89" s="1"/>
  <c r="G88" s="1"/>
  <c r="H90"/>
  <c r="H89" s="1"/>
  <c r="H88" s="1"/>
  <c r="I90"/>
  <c r="I89" s="1"/>
  <c r="I88" s="1"/>
  <c r="J90"/>
  <c r="J89" s="1"/>
  <c r="J88" s="1"/>
  <c r="K90"/>
  <c r="K89" s="1"/>
  <c r="K88" s="1"/>
  <c r="L90"/>
  <c r="L89" s="1"/>
  <c r="L88" s="1"/>
  <c r="M90"/>
  <c r="M89" s="1"/>
  <c r="M88" s="1"/>
  <c r="N90"/>
  <c r="N89" s="1"/>
  <c r="N88" s="1"/>
  <c r="O90"/>
  <c r="O89" s="1"/>
  <c r="O88" s="1"/>
  <c r="P90"/>
  <c r="P89" s="1"/>
  <c r="P88" s="1"/>
  <c r="Q90"/>
  <c r="Q89" s="1"/>
  <c r="Q88" s="1"/>
  <c r="E94"/>
  <c r="G94"/>
  <c r="H94"/>
  <c r="H93" s="1"/>
  <c r="H92" s="1"/>
  <c r="I94"/>
  <c r="J94"/>
  <c r="J93" s="1"/>
  <c r="J92" s="1"/>
  <c r="K94"/>
  <c r="L94"/>
  <c r="L93" s="1"/>
  <c r="L92" s="1"/>
  <c r="M94"/>
  <c r="N94"/>
  <c r="N93" s="1"/>
  <c r="N92" s="1"/>
  <c r="O94"/>
  <c r="P94"/>
  <c r="P93" s="1"/>
  <c r="P92" s="1"/>
  <c r="Q94"/>
  <c r="E96"/>
  <c r="G96"/>
  <c r="H96"/>
  <c r="I96"/>
  <c r="J96"/>
  <c r="K96"/>
  <c r="L96"/>
  <c r="M96"/>
  <c r="N96"/>
  <c r="O96"/>
  <c r="P96"/>
  <c r="Q96"/>
  <c r="E100"/>
  <c r="E99" s="1"/>
  <c r="E98" s="1"/>
  <c r="G100"/>
  <c r="G99" s="1"/>
  <c r="G98" s="1"/>
  <c r="H100"/>
  <c r="H99" s="1"/>
  <c r="H98" s="1"/>
  <c r="I100"/>
  <c r="I99" s="1"/>
  <c r="I98" s="1"/>
  <c r="J100"/>
  <c r="J99" s="1"/>
  <c r="J98" s="1"/>
  <c r="K100"/>
  <c r="K99" s="1"/>
  <c r="K98" s="1"/>
  <c r="L100"/>
  <c r="L99" s="1"/>
  <c r="L98" s="1"/>
  <c r="M100"/>
  <c r="M99" s="1"/>
  <c r="M98" s="1"/>
  <c r="N100"/>
  <c r="N99" s="1"/>
  <c r="N98" s="1"/>
  <c r="O100"/>
  <c r="O99" s="1"/>
  <c r="O98" s="1"/>
  <c r="P100"/>
  <c r="P99" s="1"/>
  <c r="P98" s="1"/>
  <c r="Q100"/>
  <c r="Q99" s="1"/>
  <c r="Q98" s="1"/>
  <c r="E104"/>
  <c r="E103" s="1"/>
  <c r="E102" s="1"/>
  <c r="G104"/>
  <c r="G103" s="1"/>
  <c r="G102" s="1"/>
  <c r="H104"/>
  <c r="H103" s="1"/>
  <c r="H102" s="1"/>
  <c r="I104"/>
  <c r="I103" s="1"/>
  <c r="I102" s="1"/>
  <c r="J104"/>
  <c r="J103" s="1"/>
  <c r="J102" s="1"/>
  <c r="K104"/>
  <c r="K103" s="1"/>
  <c r="K102" s="1"/>
  <c r="L104"/>
  <c r="L103" s="1"/>
  <c r="L102" s="1"/>
  <c r="M104"/>
  <c r="M103" s="1"/>
  <c r="M102" s="1"/>
  <c r="N104"/>
  <c r="N103" s="1"/>
  <c r="N102" s="1"/>
  <c r="O104"/>
  <c r="O103" s="1"/>
  <c r="O102" s="1"/>
  <c r="P104"/>
  <c r="P103" s="1"/>
  <c r="P102" s="1"/>
  <c r="Q104"/>
  <c r="Q103" s="1"/>
  <c r="Q102" s="1"/>
  <c r="E109"/>
  <c r="G109"/>
  <c r="H109"/>
  <c r="H108" s="1"/>
  <c r="I109"/>
  <c r="J109"/>
  <c r="K109"/>
  <c r="L109"/>
  <c r="L108" s="1"/>
  <c r="M109"/>
  <c r="N109"/>
  <c r="O109"/>
  <c r="P109"/>
  <c r="P108" s="1"/>
  <c r="Q109"/>
  <c r="E111"/>
  <c r="G111"/>
  <c r="H111"/>
  <c r="I111"/>
  <c r="J111"/>
  <c r="K111"/>
  <c r="L111"/>
  <c r="M111"/>
  <c r="N111"/>
  <c r="O111"/>
  <c r="P111"/>
  <c r="Q111"/>
  <c r="E113"/>
  <c r="G113"/>
  <c r="H113"/>
  <c r="I113"/>
  <c r="J113"/>
  <c r="K113"/>
  <c r="L113"/>
  <c r="M113"/>
  <c r="N113"/>
  <c r="O113"/>
  <c r="P113"/>
  <c r="Q113"/>
  <c r="E117"/>
  <c r="G117"/>
  <c r="G116" s="1"/>
  <c r="H117"/>
  <c r="I117"/>
  <c r="I116" s="1"/>
  <c r="J117"/>
  <c r="K117"/>
  <c r="K116" s="1"/>
  <c r="L117"/>
  <c r="M117"/>
  <c r="M116" s="1"/>
  <c r="N117"/>
  <c r="O117"/>
  <c r="O116" s="1"/>
  <c r="P117"/>
  <c r="Q117"/>
  <c r="E119"/>
  <c r="G119"/>
  <c r="H119"/>
  <c r="I119"/>
  <c r="J119"/>
  <c r="K119"/>
  <c r="L119"/>
  <c r="M119"/>
  <c r="N119"/>
  <c r="O119"/>
  <c r="P119"/>
  <c r="Q119"/>
  <c r="E123"/>
  <c r="E122" s="1"/>
  <c r="E121" s="1"/>
  <c r="G123"/>
  <c r="G122" s="1"/>
  <c r="G121" s="1"/>
  <c r="H123"/>
  <c r="I123"/>
  <c r="I122" s="1"/>
  <c r="I121" s="1"/>
  <c r="J123"/>
  <c r="K123"/>
  <c r="K122" s="1"/>
  <c r="K121" s="1"/>
  <c r="L123"/>
  <c r="M123"/>
  <c r="M122" s="1"/>
  <c r="M121" s="1"/>
  <c r="N123"/>
  <c r="O123"/>
  <c r="O122" s="1"/>
  <c r="O121" s="1"/>
  <c r="P123"/>
  <c r="Q123"/>
  <c r="Q122" s="1"/>
  <c r="Q121" s="1"/>
  <c r="E125"/>
  <c r="G125"/>
  <c r="H125"/>
  <c r="I125"/>
  <c r="J125"/>
  <c r="K125"/>
  <c r="L125"/>
  <c r="M125"/>
  <c r="N125"/>
  <c r="O125"/>
  <c r="P125"/>
  <c r="Q125"/>
  <c r="E131"/>
  <c r="E130" s="1"/>
  <c r="E129" s="1"/>
  <c r="G131"/>
  <c r="G130" s="1"/>
  <c r="G129" s="1"/>
  <c r="H131"/>
  <c r="I131"/>
  <c r="I130" s="1"/>
  <c r="I129" s="1"/>
  <c r="J131"/>
  <c r="K131"/>
  <c r="K130" s="1"/>
  <c r="K129" s="1"/>
  <c r="L131"/>
  <c r="M131"/>
  <c r="M130" s="1"/>
  <c r="M129" s="1"/>
  <c r="N131"/>
  <c r="O131"/>
  <c r="O130" s="1"/>
  <c r="O129" s="1"/>
  <c r="P131"/>
  <c r="Q131"/>
  <c r="Q130" s="1"/>
  <c r="Q129" s="1"/>
  <c r="E133"/>
  <c r="G133"/>
  <c r="H133"/>
  <c r="I133"/>
  <c r="J133"/>
  <c r="K133"/>
  <c r="L133"/>
  <c r="M133"/>
  <c r="N133"/>
  <c r="O133"/>
  <c r="P133"/>
  <c r="Q133"/>
  <c r="E137"/>
  <c r="G137"/>
  <c r="G136" s="1"/>
  <c r="G135" s="1"/>
  <c r="H137"/>
  <c r="I137"/>
  <c r="J137"/>
  <c r="K137"/>
  <c r="K136" s="1"/>
  <c r="K135" s="1"/>
  <c r="L137"/>
  <c r="M137"/>
  <c r="N137"/>
  <c r="O137"/>
  <c r="O136" s="1"/>
  <c r="O135" s="1"/>
  <c r="P137"/>
  <c r="Q137"/>
  <c r="E140"/>
  <c r="G140"/>
  <c r="H140"/>
  <c r="I140"/>
  <c r="J140"/>
  <c r="K140"/>
  <c r="L140"/>
  <c r="M140"/>
  <c r="N140"/>
  <c r="O140"/>
  <c r="P140"/>
  <c r="Q140"/>
  <c r="E142"/>
  <c r="G142"/>
  <c r="H142"/>
  <c r="I142"/>
  <c r="J142"/>
  <c r="K142"/>
  <c r="L142"/>
  <c r="M142"/>
  <c r="N142"/>
  <c r="O142"/>
  <c r="P142"/>
  <c r="Q142"/>
  <c r="E146"/>
  <c r="E145" s="1"/>
  <c r="E144" s="1"/>
  <c r="G146"/>
  <c r="G145" s="1"/>
  <c r="G144" s="1"/>
  <c r="H146"/>
  <c r="H145" s="1"/>
  <c r="H144" s="1"/>
  <c r="I146"/>
  <c r="I145" s="1"/>
  <c r="I144" s="1"/>
  <c r="J146"/>
  <c r="J145" s="1"/>
  <c r="J144" s="1"/>
  <c r="K146"/>
  <c r="K145" s="1"/>
  <c r="K144" s="1"/>
  <c r="L146"/>
  <c r="L145" s="1"/>
  <c r="L144" s="1"/>
  <c r="M146"/>
  <c r="M145" s="1"/>
  <c r="M144" s="1"/>
  <c r="N146"/>
  <c r="N145" s="1"/>
  <c r="N144" s="1"/>
  <c r="O146"/>
  <c r="O145" s="1"/>
  <c r="O144" s="1"/>
  <c r="P146"/>
  <c r="P145" s="1"/>
  <c r="P144" s="1"/>
  <c r="Q146"/>
  <c r="Q145" s="1"/>
  <c r="Q144" s="1"/>
  <c r="F118"/>
  <c r="F117" s="1"/>
  <c r="F115"/>
  <c r="F114"/>
  <c r="F113" s="1"/>
  <c r="F112"/>
  <c r="F111" s="1"/>
  <c r="F110"/>
  <c r="F109" s="1"/>
  <c r="D117"/>
  <c r="D113"/>
  <c r="D111"/>
  <c r="D109"/>
  <c r="Q116" l="1"/>
  <c r="E116"/>
  <c r="F108"/>
  <c r="Q136"/>
  <c r="Q135" s="1"/>
  <c r="M136"/>
  <c r="M135" s="1"/>
  <c r="M128" s="1"/>
  <c r="I136"/>
  <c r="I135" s="1"/>
  <c r="E136"/>
  <c r="E135" s="1"/>
  <c r="E128" s="1"/>
  <c r="O128"/>
  <c r="K128"/>
  <c r="G128"/>
  <c r="N108"/>
  <c r="J108"/>
  <c r="P136"/>
  <c r="P135" s="1"/>
  <c r="L136"/>
  <c r="L135" s="1"/>
  <c r="H136"/>
  <c r="H135" s="1"/>
  <c r="N130"/>
  <c r="N129" s="1"/>
  <c r="J130"/>
  <c r="J129" s="1"/>
  <c r="P122"/>
  <c r="P121" s="1"/>
  <c r="L122"/>
  <c r="L121" s="1"/>
  <c r="H122"/>
  <c r="H121" s="1"/>
  <c r="N116"/>
  <c r="J116"/>
  <c r="Q108"/>
  <c r="Q107" s="1"/>
  <c r="Q106" s="1"/>
  <c r="M108"/>
  <c r="M107" s="1"/>
  <c r="M106" s="1"/>
  <c r="I108"/>
  <c r="I107" s="1"/>
  <c r="I106" s="1"/>
  <c r="E108"/>
  <c r="E107" s="1"/>
  <c r="E106" s="1"/>
  <c r="Q93"/>
  <c r="Q92" s="1"/>
  <c r="M93"/>
  <c r="M92" s="1"/>
  <c r="I93"/>
  <c r="I92" s="1"/>
  <c r="E93"/>
  <c r="E92" s="1"/>
  <c r="P53"/>
  <c r="P52" s="1"/>
  <c r="P51" s="1"/>
  <c r="L53"/>
  <c r="L52" s="1"/>
  <c r="L51" s="1"/>
  <c r="H53"/>
  <c r="H52" s="1"/>
  <c r="H51" s="1"/>
  <c r="Q128"/>
  <c r="I128"/>
  <c r="L107"/>
  <c r="L106" s="1"/>
  <c r="N136"/>
  <c r="N135" s="1"/>
  <c r="J136"/>
  <c r="J135" s="1"/>
  <c r="P130"/>
  <c r="P129" s="1"/>
  <c r="L130"/>
  <c r="L129" s="1"/>
  <c r="L128" s="1"/>
  <c r="H130"/>
  <c r="H129" s="1"/>
  <c r="H128" s="1"/>
  <c r="N122"/>
  <c r="N121" s="1"/>
  <c r="J122"/>
  <c r="J121" s="1"/>
  <c r="P116"/>
  <c r="P107" s="1"/>
  <c r="P106" s="1"/>
  <c r="L116"/>
  <c r="H116"/>
  <c r="H107" s="1"/>
  <c r="H106" s="1"/>
  <c r="O108"/>
  <c r="O107" s="1"/>
  <c r="O106" s="1"/>
  <c r="K108"/>
  <c r="K107" s="1"/>
  <c r="K106" s="1"/>
  <c r="G108"/>
  <c r="G107" s="1"/>
  <c r="G106" s="1"/>
  <c r="O93"/>
  <c r="O92" s="1"/>
  <c r="K93"/>
  <c r="K92" s="1"/>
  <c r="G93"/>
  <c r="G92" s="1"/>
  <c r="N53"/>
  <c r="N52" s="1"/>
  <c r="N51" s="1"/>
  <c r="J53"/>
  <c r="J52" s="1"/>
  <c r="J51" s="1"/>
  <c r="D108"/>
  <c r="P128" l="1"/>
  <c r="J128"/>
  <c r="N107"/>
  <c r="N106" s="1"/>
  <c r="N128"/>
  <c r="J107"/>
  <c r="J106" s="1"/>
  <c r="G137" i="8"/>
  <c r="G136" s="1"/>
  <c r="G141" s="1"/>
  <c r="F137"/>
  <c r="F136" s="1"/>
  <c r="F141" s="1"/>
  <c r="E137"/>
  <c r="E136" s="1"/>
  <c r="E141" s="1"/>
  <c r="G131"/>
  <c r="F131"/>
  <c r="E131"/>
  <c r="G127"/>
  <c r="F127"/>
  <c r="E127"/>
  <c r="G125"/>
  <c r="F125"/>
  <c r="E125"/>
  <c r="G122"/>
  <c r="G121" s="1"/>
  <c r="F122"/>
  <c r="F121" s="1"/>
  <c r="E122"/>
  <c r="E121" s="1"/>
  <c r="C120"/>
  <c r="G119"/>
  <c r="F119"/>
  <c r="E119"/>
  <c r="C119"/>
  <c r="G117"/>
  <c r="F117"/>
  <c r="E117"/>
  <c r="G115"/>
  <c r="F115"/>
  <c r="E115"/>
  <c r="G111"/>
  <c r="G110" s="1"/>
  <c r="F111"/>
  <c r="F110" s="1"/>
  <c r="E111"/>
  <c r="E110" s="1"/>
  <c r="G106"/>
  <c r="F106"/>
  <c r="E106"/>
  <c r="G101"/>
  <c r="F101"/>
  <c r="E101"/>
  <c r="G99"/>
  <c r="F99"/>
  <c r="E99"/>
  <c r="G91"/>
  <c r="F91"/>
  <c r="E91"/>
  <c r="G87"/>
  <c r="F87"/>
  <c r="E87"/>
  <c r="G83"/>
  <c r="G82" s="1"/>
  <c r="F83"/>
  <c r="F82" s="1"/>
  <c r="E83"/>
  <c r="E82" s="1"/>
  <c r="G80"/>
  <c r="G79" s="1"/>
  <c r="F80"/>
  <c r="F79" s="1"/>
  <c r="E80"/>
  <c r="E79"/>
  <c r="G76"/>
  <c r="F76"/>
  <c r="E76"/>
  <c r="G73"/>
  <c r="F73"/>
  <c r="E73"/>
  <c r="G68"/>
  <c r="F68"/>
  <c r="E68"/>
  <c r="G63"/>
  <c r="F63"/>
  <c r="E63"/>
  <c r="G55"/>
  <c r="F55"/>
  <c r="E55"/>
  <c r="G47"/>
  <c r="F47"/>
  <c r="E47"/>
  <c r="G42"/>
  <c r="F42"/>
  <c r="E42"/>
  <c r="G34"/>
  <c r="G33" s="1"/>
  <c r="F34"/>
  <c r="E34"/>
  <c r="G30"/>
  <c r="F30"/>
  <c r="E30"/>
  <c r="G27"/>
  <c r="F27"/>
  <c r="E27"/>
  <c r="G24"/>
  <c r="F24"/>
  <c r="E24"/>
  <c r="G21"/>
  <c r="F21"/>
  <c r="E21"/>
  <c r="G18"/>
  <c r="F18"/>
  <c r="E18"/>
  <c r="G13"/>
  <c r="F13"/>
  <c r="E13"/>
  <c r="G10"/>
  <c r="F10"/>
  <c r="E10"/>
  <c r="H22" i="7"/>
  <c r="G22"/>
  <c r="F22"/>
  <c r="H10"/>
  <c r="G10"/>
  <c r="F10"/>
  <c r="H7"/>
  <c r="G7"/>
  <c r="F7"/>
  <c r="E49" i="3"/>
  <c r="E48" s="1"/>
  <c r="G49"/>
  <c r="G48" s="1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F50"/>
  <c r="F49" s="1"/>
  <c r="F48" s="1"/>
  <c r="E33" i="8" l="1"/>
  <c r="F33"/>
  <c r="E62"/>
  <c r="G72"/>
  <c r="F124"/>
  <c r="G9"/>
  <c r="G62"/>
  <c r="G8" s="1"/>
  <c r="G86"/>
  <c r="G85" s="1"/>
  <c r="G114"/>
  <c r="G13" i="7"/>
  <c r="G24" s="1"/>
  <c r="F62" i="8"/>
  <c r="F114"/>
  <c r="G124"/>
  <c r="H13" i="7"/>
  <c r="H24" s="1"/>
  <c r="E9" i="8"/>
  <c r="F9"/>
  <c r="E72"/>
  <c r="F72"/>
  <c r="E86"/>
  <c r="E85" s="1"/>
  <c r="F86"/>
  <c r="F85" s="1"/>
  <c r="E114"/>
  <c r="E113" s="1"/>
  <c r="E124"/>
  <c r="F13" i="7"/>
  <c r="F24" s="1"/>
  <c r="F113" i="8"/>
  <c r="D50" i="3"/>
  <c r="D49" s="1"/>
  <c r="D48" s="1"/>
  <c r="E8" i="8" l="1"/>
  <c r="E133" s="1"/>
  <c r="E142" s="1"/>
  <c r="F8"/>
  <c r="F133" s="1"/>
  <c r="F142" s="1"/>
  <c r="G113"/>
  <c r="G133" s="1"/>
  <c r="G142" s="1"/>
  <c r="F147" i="3"/>
  <c r="F146" s="1"/>
  <c r="F145" s="1"/>
  <c r="F144" s="1"/>
  <c r="E23" l="1"/>
  <c r="F126"/>
  <c r="F127"/>
  <c r="D127" s="1"/>
  <c r="E67"/>
  <c r="E65"/>
  <c r="E63"/>
  <c r="E28"/>
  <c r="E20"/>
  <c r="E19" l="1"/>
  <c r="E18" s="1"/>
  <c r="E17" s="1"/>
  <c r="F125"/>
  <c r="E62"/>
  <c r="E61" s="1"/>
  <c r="E60" s="1"/>
  <c r="E59" s="1"/>
  <c r="D126"/>
  <c r="G67"/>
  <c r="H67"/>
  <c r="I67"/>
  <c r="J67"/>
  <c r="K67"/>
  <c r="L67"/>
  <c r="M67"/>
  <c r="N67"/>
  <c r="O67"/>
  <c r="P67"/>
  <c r="Q67"/>
  <c r="F75"/>
  <c r="F74" s="1"/>
  <c r="F73" s="1"/>
  <c r="F72"/>
  <c r="F69"/>
  <c r="D69" s="1"/>
  <c r="F68"/>
  <c r="F66"/>
  <c r="D66" s="1"/>
  <c r="G65"/>
  <c r="H65"/>
  <c r="I65"/>
  <c r="J65"/>
  <c r="K65"/>
  <c r="L65"/>
  <c r="M65"/>
  <c r="N65"/>
  <c r="O65"/>
  <c r="P65"/>
  <c r="Q65"/>
  <c r="G63"/>
  <c r="H63"/>
  <c r="I63"/>
  <c r="J63"/>
  <c r="K63"/>
  <c r="L63"/>
  <c r="M63"/>
  <c r="N63"/>
  <c r="O63"/>
  <c r="P63"/>
  <c r="Q63"/>
  <c r="P20"/>
  <c r="Q20"/>
  <c r="P23"/>
  <c r="Q23"/>
  <c r="P28"/>
  <c r="Q28"/>
  <c r="O23"/>
  <c r="H23"/>
  <c r="I23"/>
  <c r="J23"/>
  <c r="K23"/>
  <c r="L23"/>
  <c r="M23"/>
  <c r="N23"/>
  <c r="G23"/>
  <c r="F143"/>
  <c r="F142" s="1"/>
  <c r="F141"/>
  <c r="F140" s="1"/>
  <c r="F139"/>
  <c r="D139" s="1"/>
  <c r="F138"/>
  <c r="F134"/>
  <c r="F133" s="1"/>
  <c r="F132"/>
  <c r="F124"/>
  <c r="F120"/>
  <c r="F119" s="1"/>
  <c r="F116" s="1"/>
  <c r="F107" s="1"/>
  <c r="F106" s="1"/>
  <c r="F105"/>
  <c r="F104" s="1"/>
  <c r="F103" s="1"/>
  <c r="F102" s="1"/>
  <c r="F101"/>
  <c r="F97"/>
  <c r="F96" s="1"/>
  <c r="F95"/>
  <c r="F94" s="1"/>
  <c r="F91"/>
  <c r="F90" s="1"/>
  <c r="F89" s="1"/>
  <c r="F88" s="1"/>
  <c r="F87"/>
  <c r="F86" s="1"/>
  <c r="F85" s="1"/>
  <c r="F84" s="1"/>
  <c r="F83"/>
  <c r="F82" s="1"/>
  <c r="F81" s="1"/>
  <c r="F80" s="1"/>
  <c r="F79"/>
  <c r="F78" s="1"/>
  <c r="F77" s="1"/>
  <c r="F76" s="1"/>
  <c r="F64"/>
  <c r="F58"/>
  <c r="D58" s="1"/>
  <c r="F57"/>
  <c r="F55"/>
  <c r="F54" s="1"/>
  <c r="F47"/>
  <c r="D47" s="1"/>
  <c r="F46"/>
  <c r="D46" s="1"/>
  <c r="F45"/>
  <c r="F42"/>
  <c r="D42" s="1"/>
  <c r="F41"/>
  <c r="D41" s="1"/>
  <c r="F40"/>
  <c r="D40" s="1"/>
  <c r="F39"/>
  <c r="F37"/>
  <c r="D37" s="1"/>
  <c r="F36"/>
  <c r="D36" s="1"/>
  <c r="F35"/>
  <c r="D35" s="1"/>
  <c r="F34"/>
  <c r="D34" s="1"/>
  <c r="F33"/>
  <c r="D33" s="1"/>
  <c r="F32"/>
  <c r="D32" s="1"/>
  <c r="F31"/>
  <c r="D31" s="1"/>
  <c r="F30"/>
  <c r="D30" s="1"/>
  <c r="F29"/>
  <c r="D29" s="1"/>
  <c r="F22"/>
  <c r="D22" s="1"/>
  <c r="F24"/>
  <c r="F25"/>
  <c r="D25" s="1"/>
  <c r="F26"/>
  <c r="D26" s="1"/>
  <c r="F27"/>
  <c r="D27" s="1"/>
  <c r="F21"/>
  <c r="O28"/>
  <c r="G28"/>
  <c r="H28"/>
  <c r="I28"/>
  <c r="J28"/>
  <c r="K28"/>
  <c r="L28"/>
  <c r="M28"/>
  <c r="N28"/>
  <c r="G20"/>
  <c r="G19" s="1"/>
  <c r="H20"/>
  <c r="H19" s="1"/>
  <c r="I20"/>
  <c r="J20"/>
  <c r="J19" s="1"/>
  <c r="K20"/>
  <c r="K19" s="1"/>
  <c r="L20"/>
  <c r="L19" s="1"/>
  <c r="M20"/>
  <c r="M19" s="1"/>
  <c r="N20"/>
  <c r="N19" s="1"/>
  <c r="O20"/>
  <c r="I19" l="1"/>
  <c r="I18" s="1"/>
  <c r="I17" s="1"/>
  <c r="D39"/>
  <c r="D38" s="1"/>
  <c r="F38"/>
  <c r="F44"/>
  <c r="F43" s="1"/>
  <c r="D57"/>
  <c r="F56"/>
  <c r="D124"/>
  <c r="F123"/>
  <c r="F122" s="1"/>
  <c r="F121" s="1"/>
  <c r="Q19"/>
  <c r="Q18" s="1"/>
  <c r="Q17" s="1"/>
  <c r="D101"/>
  <c r="F100"/>
  <c r="F99" s="1"/>
  <c r="F98" s="1"/>
  <c r="D132"/>
  <c r="D131" s="1"/>
  <c r="F131"/>
  <c r="F130" s="1"/>
  <c r="F129" s="1"/>
  <c r="P19"/>
  <c r="P18" s="1"/>
  <c r="P17" s="1"/>
  <c r="O19"/>
  <c r="F53"/>
  <c r="F52" s="1"/>
  <c r="F51" s="1"/>
  <c r="F93"/>
  <c r="F92" s="1"/>
  <c r="F137"/>
  <c r="F136" s="1"/>
  <c r="F135" s="1"/>
  <c r="D72"/>
  <c r="D71" s="1"/>
  <c r="F71"/>
  <c r="F70" s="1"/>
  <c r="H18"/>
  <c r="H17" s="1"/>
  <c r="L18"/>
  <c r="L17" s="1"/>
  <c r="M18"/>
  <c r="M17" s="1"/>
  <c r="D21"/>
  <c r="D20" s="1"/>
  <c r="D125"/>
  <c r="D123"/>
  <c r="D100"/>
  <c r="D65"/>
  <c r="Q62"/>
  <c r="Q61" s="1"/>
  <c r="Q60" s="1"/>
  <c r="Q59" s="1"/>
  <c r="M62"/>
  <c r="M61" s="1"/>
  <c r="M60" s="1"/>
  <c r="M59" s="1"/>
  <c r="O18"/>
  <c r="O17" s="1"/>
  <c r="K18"/>
  <c r="K17" s="1"/>
  <c r="P62"/>
  <c r="P61" s="1"/>
  <c r="P60" s="1"/>
  <c r="P59" s="1"/>
  <c r="L62"/>
  <c r="L61" s="1"/>
  <c r="L60" s="1"/>
  <c r="L59" s="1"/>
  <c r="H62"/>
  <c r="H61" s="1"/>
  <c r="H60" s="1"/>
  <c r="H59" s="1"/>
  <c r="N18"/>
  <c r="N17" s="1"/>
  <c r="J18"/>
  <c r="J17" s="1"/>
  <c r="O62"/>
  <c r="O61" s="1"/>
  <c r="O60" s="1"/>
  <c r="O59" s="1"/>
  <c r="I62"/>
  <c r="I61" s="1"/>
  <c r="I60" s="1"/>
  <c r="I59" s="1"/>
  <c r="D120"/>
  <c r="D24"/>
  <c r="F23"/>
  <c r="D28"/>
  <c r="D56"/>
  <c r="D83"/>
  <c r="D97"/>
  <c r="K62"/>
  <c r="K61" s="1"/>
  <c r="K60" s="1"/>
  <c r="K59" s="1"/>
  <c r="G62"/>
  <c r="G61" s="1"/>
  <c r="G60" s="1"/>
  <c r="G59" s="1"/>
  <c r="D75"/>
  <c r="D79"/>
  <c r="D138"/>
  <c r="D87"/>
  <c r="D141"/>
  <c r="F67"/>
  <c r="D68"/>
  <c r="D55"/>
  <c r="D95"/>
  <c r="D147"/>
  <c r="F20"/>
  <c r="D45"/>
  <c r="F63"/>
  <c r="D64"/>
  <c r="D91"/>
  <c r="D105"/>
  <c r="D134"/>
  <c r="D143"/>
  <c r="F28"/>
  <c r="E16"/>
  <c r="E148" s="1"/>
  <c r="F65"/>
  <c r="N62"/>
  <c r="N61" s="1"/>
  <c r="N60" s="1"/>
  <c r="N59" s="1"/>
  <c r="J62"/>
  <c r="J61" s="1"/>
  <c r="J60" s="1"/>
  <c r="J59" s="1"/>
  <c r="F19" l="1"/>
  <c r="F128"/>
  <c r="G18"/>
  <c r="D146"/>
  <c r="D142"/>
  <c r="D140"/>
  <c r="D137"/>
  <c r="D133"/>
  <c r="D122"/>
  <c r="D119"/>
  <c r="D116" s="1"/>
  <c r="D107" s="1"/>
  <c r="D104"/>
  <c r="D99"/>
  <c r="D96"/>
  <c r="D94"/>
  <c r="D90"/>
  <c r="D86"/>
  <c r="D82"/>
  <c r="D78"/>
  <c r="D74"/>
  <c r="D70"/>
  <c r="D67"/>
  <c r="D63"/>
  <c r="H16"/>
  <c r="H148" s="1"/>
  <c r="F62"/>
  <c r="F61" s="1"/>
  <c r="F60" s="1"/>
  <c r="F18"/>
  <c r="F17" s="1"/>
  <c r="D54"/>
  <c r="D53" s="1"/>
  <c r="D52" s="1"/>
  <c r="D44"/>
  <c r="D23"/>
  <c r="D19" s="1"/>
  <c r="G17"/>
  <c r="P16"/>
  <c r="P148" s="1"/>
  <c r="I16"/>
  <c r="I148" s="1"/>
  <c r="K16"/>
  <c r="K148" s="1"/>
  <c r="O16"/>
  <c r="O148" s="1"/>
  <c r="L16"/>
  <c r="L148" s="1"/>
  <c r="M16"/>
  <c r="M148" s="1"/>
  <c r="J16"/>
  <c r="J148" s="1"/>
  <c r="N16"/>
  <c r="N148" s="1"/>
  <c r="Q16"/>
  <c r="Q148" s="1"/>
  <c r="E15"/>
  <c r="E14" s="1"/>
  <c r="F59" l="1"/>
  <c r="D93"/>
  <c r="H15"/>
  <c r="H14" s="1"/>
  <c r="L15"/>
  <c r="L14" s="1"/>
  <c r="D136"/>
  <c r="D135" s="1"/>
  <c r="D62"/>
  <c r="D145"/>
  <c r="D130"/>
  <c r="D121"/>
  <c r="D103"/>
  <c r="D98"/>
  <c r="D92"/>
  <c r="D89"/>
  <c r="D85"/>
  <c r="D81"/>
  <c r="D77"/>
  <c r="D73"/>
  <c r="K15"/>
  <c r="K14" s="1"/>
  <c r="P15"/>
  <c r="P14" s="1"/>
  <c r="D43"/>
  <c r="I15"/>
  <c r="I14" s="1"/>
  <c r="O15"/>
  <c r="O14" s="1"/>
  <c r="F16"/>
  <c r="F148" s="1"/>
  <c r="Q15"/>
  <c r="Q14" s="1"/>
  <c r="N15"/>
  <c r="N14" s="1"/>
  <c r="J15"/>
  <c r="J14" s="1"/>
  <c r="M15"/>
  <c r="M14" s="1"/>
  <c r="D61" l="1"/>
  <c r="D60" s="1"/>
  <c r="D144"/>
  <c r="D129"/>
  <c r="D106"/>
  <c r="D102"/>
  <c r="D88"/>
  <c r="D84"/>
  <c r="D80"/>
  <c r="D76"/>
  <c r="G16"/>
  <c r="G148" s="1"/>
  <c r="D18"/>
  <c r="D51"/>
  <c r="F15"/>
  <c r="F14" s="1"/>
  <c r="D128" l="1"/>
  <c r="D59" s="1"/>
  <c r="G15"/>
  <c r="D17"/>
  <c r="D16" l="1"/>
  <c r="D148" s="1"/>
  <c r="G14"/>
  <c r="D15" l="1"/>
  <c r="D14" l="1"/>
</calcChain>
</file>

<file path=xl/sharedStrings.xml><?xml version="1.0" encoding="utf-8"?>
<sst xmlns="http://schemas.openxmlformats.org/spreadsheetml/2006/main" count="625" uniqueCount="445">
  <si>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</si>
  <si>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</si>
  <si>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</si>
  <si>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</si>
  <si>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</si>
  <si>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</si>
  <si>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</si>
  <si>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</si>
  <si>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</si>
  <si>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</si>
  <si>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</si>
  <si>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</si>
  <si>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</si>
  <si>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</si>
  <si>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</si>
  <si>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</si>
  <si>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</si>
  <si>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</si>
  <si>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</si>
  <si>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</si>
  <si>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</si>
  <si>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</si>
  <si>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</si>
  <si>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</si>
  <si>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</si>
  <si>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</si>
  <si>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</si>
  <si>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</si>
  <si>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</si>
  <si>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</si>
  <si>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</si>
  <si>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</si>
  <si>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</si>
  <si>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</si>
  <si>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</si>
  <si>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</si>
  <si>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</si>
  <si>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</si>
  <si>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</si>
  <si>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</si>
  <si>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</si>
  <si>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</si>
  <si>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</si>
  <si>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</si>
  <si>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</si>
  <si>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</si>
  <si>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</si>
  <si>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</si>
  <si>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</si>
  <si>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</si>
  <si>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</si>
  <si>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</si>
  <si>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</si>
  <si>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</si>
  <si>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</si>
  <si>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</si>
  <si>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</si>
  <si>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</si>
  <si>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</si>
  <si>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</si>
  <si>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</si>
  <si>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</si>
  <si>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</si>
  <si>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</si>
  <si>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</si>
  <si>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</si>
  <si>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</si>
  <si>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</si>
  <si>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</si>
  <si>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</si>
  <si>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</si>
  <si>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</si>
  <si>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</si>
  <si>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</si>
  <si>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</si>
  <si>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</si>
  <si>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</si>
  <si>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</si>
  <si>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</si>
  <si>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</si>
  <si>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</si>
  <si>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</si>
  <si>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</si>
  <si>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</si>
  <si>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</si>
  <si>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</si>
  <si>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</si>
  <si>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</si>
  <si>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</si>
  <si>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</si>
  <si>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</si>
  <si>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</si>
  <si>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</si>
  <si>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</si>
  <si>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</si>
  <si>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</si>
  <si>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</si>
  <si>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</si>
  <si>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</si>
  <si>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</si>
  <si>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</si>
  <si>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</si>
  <si>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</si>
  <si>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</si>
  <si>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</si>
  <si>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</si>
  <si>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</si>
  <si>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</si>
  <si>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</si>
  <si>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</si>
  <si>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</si>
  <si>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</si>
  <si>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</si>
  <si>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</si>
  <si>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</si>
  <si>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</si>
  <si>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</si>
  <si>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</si>
  <si>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</si>
  <si>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</si>
  <si>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</si>
  <si>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</si>
  <si>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</si>
  <si>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</si>
  <si>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</si>
  <si>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</si>
  <si>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</si>
  <si>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</si>
  <si>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</si>
  <si>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</si>
  <si>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</si>
  <si>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</si>
  <si>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</si>
  <si>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</si>
  <si>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</si>
  <si>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</si>
  <si>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</si>
  <si>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</si>
  <si>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</si>
  <si>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</si>
  <si>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</si>
  <si>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</si>
  <si>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</si>
  <si>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</si>
  <si>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</si>
  <si>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</si>
  <si>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</si>
  <si>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</si>
  <si>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</si>
  <si>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</si>
  <si>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</si>
  <si>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</si>
  <si>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</si>
  <si>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</si>
  <si>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</si>
  <si>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</si>
  <si>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</si>
  <si>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</si>
  <si>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</si>
  <si>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</si>
  <si>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</si>
  <si>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</si>
  <si>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</si>
  <si>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</si>
  <si>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</si>
  <si>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</si>
  <si>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</si>
  <si>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</si>
  <si>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</si>
  <si>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</si>
  <si>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</si>
  <si>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</si>
  <si>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</si>
  <si>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</si>
  <si>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</si>
  <si>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</si>
  <si>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</si>
  <si>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</si>
  <si>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</si>
  <si>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</si>
  <si>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</si>
  <si>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</si>
  <si>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</si>
  <si>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</si>
  <si>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</si>
  <si>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</si>
  <si>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</si>
  <si>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</si>
  <si>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</si>
  <si>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</si>
  <si>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</si>
  <si>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</si>
  <si>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</si>
  <si>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</si>
  <si>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</si>
  <si>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</si>
  <si>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</si>
  <si>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</si>
  <si>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</si>
  <si>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</si>
  <si>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</si>
  <si>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</si>
  <si>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</si>
  <si>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</si>
  <si>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</si>
  <si>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</si>
  <si>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</si>
  <si>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</si>
  <si>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</si>
  <si>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</si>
  <si>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</si>
  <si>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</si>
  <si>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</si>
  <si>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</si>
  <si>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</si>
  <si>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</si>
  <si>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</si>
  <si>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</si>
  <si>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</si>
  <si>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</si>
  <si>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</si>
  <si>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</si>
  <si>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</si>
  <si>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</si>
  <si>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</si>
  <si>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</si>
  <si>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</si>
  <si>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</si>
  <si>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</si>
  <si>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</si>
  <si>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</si>
  <si>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</si>
  <si>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</si>
  <si>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</si>
  <si>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</si>
  <si>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</si>
  <si>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</si>
  <si>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</si>
  <si>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</si>
  <si>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</si>
  <si>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</si>
  <si>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</si>
  <si>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</si>
  <si>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</si>
  <si>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</si>
  <si>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</si>
  <si>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</si>
  <si>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</si>
  <si>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</si>
  <si>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</si>
  <si>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</si>
  <si>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</si>
  <si>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</si>
  <si>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</si>
  <si>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</si>
  <si>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</si>
  <si>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</si>
  <si>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</si>
  <si>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</si>
  <si>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</si>
  <si>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</si>
  <si>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</si>
  <si>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</si>
  <si>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</si>
  <si>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</si>
  <si>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</si>
  <si>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</si>
  <si>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</si>
  <si>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</si>
  <si>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</si>
  <si>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</si>
  <si>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</si>
  <si>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</si>
  <si>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</si>
  <si>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</si>
  <si>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</si>
  <si>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</si>
  <si>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</si>
  <si>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</si>
  <si>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</si>
  <si>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</si>
  <si>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</si>
  <si>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</si>
  <si>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</si>
  <si>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</si>
  <si>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</si>
  <si>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</si>
  <si>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</si>
  <si>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</si>
  <si>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</si>
  <si>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</si>
  <si>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</si>
  <si>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</si>
  <si>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</si>
  <si>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</si>
  <si>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</si>
  <si>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</si>
  <si>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</si>
  <si>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</si>
  <si>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</si>
  <si>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</si>
  <si>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</si>
  <si>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</si>
  <si>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</si>
  <si>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</si>
  <si>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</si>
  <si>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</si>
  <si>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</si>
  <si>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</si>
  <si>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</si>
  <si>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</si>
  <si>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</si>
  <si>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</si>
  <si>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</si>
  <si>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</si>
  <si>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</si>
  <si>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</si>
  <si>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</si>
  <si>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</si>
  <si>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</si>
  <si>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</si>
  <si>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</si>
  <si>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</si>
  <si>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</si>
  <si>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</si>
  <si>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</si>
  <si>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</si>
  <si>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</si>
  <si>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</si>
  <si>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</si>
  <si>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</si>
  <si>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</si>
  <si>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</si>
  <si>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</si>
  <si>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</si>
  <si>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</si>
  <si>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</si>
  <si>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</si>
  <si>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</si>
  <si>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</si>
  <si>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</si>
  <si>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</si>
  <si>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</si>
  <si>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</si>
  <si>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</si>
  <si>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</si>
  <si>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</si>
  <si>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</si>
  <si>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</si>
  <si>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</si>
  <si>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</si>
  <si>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</si>
  <si>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</si>
  <si>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</si>
  <si>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</si>
  <si>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</si>
  <si>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</si>
  <si>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</si>
  <si>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</si>
  <si>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</si>
  <si>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</si>
  <si>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</si>
  <si>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</si>
  <si>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</si>
  <si>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</si>
  <si>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</si>
  <si>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</si>
  <si>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</si>
  <si>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</si>
  <si>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</si>
  <si>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</si>
  <si>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</si>
  <si>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</si>
  <si>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</si>
  <si>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</si>
  <si>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</si>
  <si>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</si>
  <si>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</si>
  <si>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</si>
  <si>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</si>
  <si>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</si>
  <si>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</si>
  <si>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</si>
  <si>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</si>
  <si>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</si>
  <si>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</si>
  <si>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</si>
  <si>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</si>
  <si>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</si>
  <si>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</si>
  <si>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</si>
  <si>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</si>
  <si>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</si>
  <si>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</si>
  <si>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</si>
  <si>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</si>
  <si>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</si>
  <si>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</si>
  <si>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</si>
  <si>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</si>
  <si>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</si>
  <si>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</si>
  <si>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</si>
  <si>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</si>
  <si>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</si>
  <si>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</si>
  <si>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</si>
  <si>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</si>
  <si>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</si>
  <si>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</si>
  <si>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</si>
  <si>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</si>
  <si>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</si>
  <si>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</si>
  <si>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</si>
  <si>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</si>
  <si>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</si>
  <si>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</si>
  <si>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</si>
  <si>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</si>
  <si>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</si>
  <si>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</si>
  <si>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</si>
  <si>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</si>
  <si>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</si>
  <si>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</si>
  <si>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</si>
  <si>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</si>
  <si>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 OŠ BARTOLA KAŠIĆA</t>
  </si>
  <si>
    <t>Kontak osoba: VESNA DIVJAK</t>
  </si>
  <si>
    <t>Tel: 383 3135 (3)</t>
  </si>
  <si>
    <t xml:space="preserve">Ravnateljica: Dijana Kopčić, dipl.ing. </t>
  </si>
  <si>
    <t xml:space="preserve">NAZIV USTANOVE:  OŠ BARTOLA KAŠIĆA </t>
  </si>
  <si>
    <t>OSNOVNA ŠKOLA BARTOLA KAŠIĆA</t>
  </si>
  <si>
    <t xml:space="preserve">Djelokrug rada OŠ Bartola Kašića  je osnovno obrazovanje učenika prema </t>
  </si>
  <si>
    <t xml:space="preserve">Zakonu o odgoju i obrazovanju u OŠ i SŠ. Nastava se izvodi prema nastavnim </t>
  </si>
  <si>
    <t>planovima i programima,Godišnjem planu i programu te šk. kurikulumu</t>
  </si>
  <si>
    <t xml:space="preserve">Financijskim planom predviđena su sredstva za provođenje redovne djelatnosti 1001-Decentralizirana sredstva te 1002 - Pojačani standard u OŠ </t>
  </si>
  <si>
    <t>Poboljšanje kvalitetne usluge osnovnoškolskog obrazovanja. Poticati učenike na izražavanje kreativnosti talenata i sposobnosti kroz uključivanje u izvannastavne i izvaškolske aktivnosti, natjecanja,priredbe.Upoznavanje kulturno, tehničke, povijesne i duhovne baštine. Razvijanje pozitivnih vrijednosti i natjecateljskog duha. Što bolja suradnja s roditeljiima, bolji uvjeti za rad učitelja.</t>
  </si>
  <si>
    <t>Usavršavanje učitelja, stručnih suradnika, sudjelovanje na natjecanjima, priredbama, individualno praćenje napredovanja i samovrednovanje</t>
  </si>
  <si>
    <t>Zakon o odgoju i obrazovanju u odnosnoj i srednjoj školi, Zakon o ustanovama, Statut Škole, Godišnji plan i program rada, Školski kurikulum, Upute Gradskog ureda za obrazovanje klasa:402-08/18-001/132 i urbroj: 251-10-21/004-18-3</t>
  </si>
  <si>
    <t xml:space="preserve">Uzrok odstupanja u izvršenju financijskih planova je što se planovi donose za nastavnu godinu, a ne za fiskalnu godinu, odnosno pomak aktivnosti unutar školske godine što uzrokuje promjene u izvršenju financijskog plana za dvije fiskalne godine. </t>
  </si>
  <si>
    <t>Ulaganjem u odgojno obrazovni proces kroz nabavu str.literature, nastavnih sredstava i pomagala, uređenje prostora povečanje knjižnog fonda  nastojimo ostati uspješni, sigurni,  poticajni i pouzdani za sve učenike, učitelje i roditelje</t>
  </si>
  <si>
    <t xml:space="preserve">Prihodi se sastoje od tri izvora: opći prihodi i primici od Grada Zagreba koji se   odnose na dio plaće zaposlenicima u produženom  boravku ,prehranu, materijalne troškove- Vlatiti prihodi od najma prostora  te prihodi za posebne namjene: dio za plaće djelatnika u produženom boravku, sufinanciranje školske kuhinje prema Programu javnih potreba u odgoju i osnovnom obrazovanju. </t>
  </si>
  <si>
    <t>U Zagrebu , 24.09.2018.g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</si>
</sst>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2" fillId="15" borderId="3" xfId="17" applyNumberFormat="1" applyFont="1" applyFill="1" applyBorder="1" applyAlignment="1" applyProtection="1"/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" xfId="0" builtinId="0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topLeftCell="A13" zoomScale="80" zoomScaleNormal="100" zoomScaleSheetLayoutView="80" workbookViewId="0">
      <selection activeCell="A18" sqref="A18:H18"/>
    </sheetView>
  </sheetViews>
  <sheetFormatPr defaultColWidth="11.42578125" defaultRowHeight="12.75"/>
  <cols>
    <col min="1" max="2" width="4.28515625" style="170" customWidth="1"/>
    <col min="3" max="3" width="5.5703125" style="170" customWidth="1"/>
    <col min="4" max="4" width="5.28515625" style="197" customWidth="1"/>
    <col min="5" max="5" width="44.7109375" style="170" customWidth="1"/>
    <col min="6" max="6" width="15.85546875" style="170" bestFit="1" customWidth="1"/>
    <col min="7" max="7" width="17.28515625" style="170" customWidth="1"/>
    <col min="8" max="8" width="16.7109375" style="170" customWidth="1"/>
    <col min="9" max="9" width="11.42578125" style="170"/>
    <col min="10" max="10" width="16.28515625" style="170" bestFit="1" customWidth="1"/>
    <col min="11" max="11" width="21.7109375" style="170" bestFit="1" customWidth="1"/>
    <col min="12" max="16384" width="11.42578125" style="170"/>
  </cols>
  <sheetData>
    <row r="2" spans="1:10" ht="15">
      <c r="A2" s="238"/>
      <c r="B2" s="238"/>
      <c r="C2" s="238"/>
      <c r="D2" s="238"/>
      <c r="E2" s="238"/>
      <c r="F2" s="238"/>
      <c r="G2" s="238"/>
      <c r="H2" s="238"/>
    </row>
    <row r="3" spans="1:10" ht="48" customHeight="1">
      <c r="A3" s="239" t="s">
        <v>396</v>
      </c>
      <c r="B3" s="239"/>
      <c r="C3" s="239"/>
      <c r="D3" s="239"/>
      <c r="E3" s="239"/>
      <c r="F3" s="239"/>
      <c r="G3" s="239"/>
      <c r="H3" s="239"/>
    </row>
    <row r="4" spans="1:10" s="171" customFormat="1" ht="26.25" customHeight="1">
      <c r="A4" s="239" t="s">
        <v>14</v>
      </c>
      <c r="B4" s="239"/>
      <c r="C4" s="239"/>
      <c r="D4" s="239"/>
      <c r="E4" s="239"/>
      <c r="F4" s="239"/>
      <c r="G4" s="240"/>
      <c r="H4" s="240"/>
    </row>
    <row r="5" spans="1:10" ht="15.75" customHeight="1">
      <c r="A5" s="172"/>
      <c r="B5" s="173"/>
      <c r="C5" s="173"/>
      <c r="D5" s="173"/>
      <c r="E5" s="173"/>
    </row>
    <row r="6" spans="1:10" ht="27.75" customHeight="1">
      <c r="A6" s="174"/>
      <c r="B6" s="175"/>
      <c r="C6" s="175"/>
      <c r="D6" s="176"/>
      <c r="E6" s="177"/>
      <c r="F6" s="178" t="s">
        <v>397</v>
      </c>
      <c r="G6" s="178" t="s">
        <v>398</v>
      </c>
      <c r="H6" s="179" t="s">
        <v>399</v>
      </c>
      <c r="I6" s="180"/>
    </row>
    <row r="7" spans="1:10" ht="27.75" customHeight="1">
      <c r="A7" s="241" t="s">
        <v>13</v>
      </c>
      <c r="B7" s="233"/>
      <c r="C7" s="233"/>
      <c r="D7" s="233"/>
      <c r="E7" s="242"/>
      <c r="F7" s="181">
        <f>+F8+F9</f>
        <v>3998531</v>
      </c>
      <c r="G7" s="181">
        <f>G8+G9</f>
        <v>4056937</v>
      </c>
      <c r="H7" s="181">
        <f>+H8+H9</f>
        <v>4115362</v>
      </c>
      <c r="I7" s="182"/>
    </row>
    <row r="8" spans="1:10" ht="22.5" customHeight="1">
      <c r="A8" s="230" t="s">
        <v>12</v>
      </c>
      <c r="B8" s="231"/>
      <c r="C8" s="231"/>
      <c r="D8" s="231"/>
      <c r="E8" s="243"/>
      <c r="F8" s="183">
        <v>3998531</v>
      </c>
      <c r="G8" s="183">
        <v>4056937</v>
      </c>
      <c r="H8" s="183">
        <v>4115362</v>
      </c>
    </row>
    <row r="9" spans="1:10" ht="22.5" customHeight="1">
      <c r="A9" s="244" t="s">
        <v>11</v>
      </c>
      <c r="B9" s="243"/>
      <c r="C9" s="243"/>
      <c r="D9" s="243"/>
      <c r="E9" s="243"/>
      <c r="F9" s="183"/>
      <c r="G9" s="183"/>
      <c r="H9" s="183"/>
    </row>
    <row r="10" spans="1:10" ht="22.5" customHeight="1">
      <c r="A10" s="184" t="s">
        <v>10</v>
      </c>
      <c r="B10" s="185"/>
      <c r="C10" s="185"/>
      <c r="D10" s="185"/>
      <c r="E10" s="185"/>
      <c r="F10" s="181">
        <f>+F11+F12</f>
        <v>3998531</v>
      </c>
      <c r="G10" s="181">
        <f>+G11+G12</f>
        <v>4056937</v>
      </c>
      <c r="H10" s="181">
        <f>+H11+H12</f>
        <v>4115362</v>
      </c>
    </row>
    <row r="11" spans="1:10" ht="22.5" customHeight="1">
      <c r="A11" s="234" t="s">
        <v>9</v>
      </c>
      <c r="B11" s="231"/>
      <c r="C11" s="231"/>
      <c r="D11" s="231"/>
      <c r="E11" s="245"/>
      <c r="F11" s="183">
        <v>3998531</v>
      </c>
      <c r="G11" s="183">
        <v>4056937</v>
      </c>
      <c r="H11" s="186">
        <v>4115362</v>
      </c>
      <c r="I11" s="187"/>
      <c r="J11" s="187"/>
    </row>
    <row r="12" spans="1:10" ht="22.5" customHeight="1">
      <c r="A12" s="246" t="s">
        <v>8</v>
      </c>
      <c r="B12" s="243"/>
      <c r="C12" s="243"/>
      <c r="D12" s="243"/>
      <c r="E12" s="243"/>
      <c r="F12" s="188"/>
      <c r="G12" s="188"/>
      <c r="H12" s="186"/>
      <c r="I12" s="187"/>
      <c r="J12" s="187"/>
    </row>
    <row r="13" spans="1:10" ht="22.5" customHeight="1">
      <c r="A13" s="232" t="s">
        <v>7</v>
      </c>
      <c r="B13" s="233"/>
      <c r="C13" s="233"/>
      <c r="D13" s="233"/>
      <c r="E13" s="233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>
      <c r="A14" s="239"/>
      <c r="B14" s="228"/>
      <c r="C14" s="228"/>
      <c r="D14" s="228"/>
      <c r="E14" s="228"/>
      <c r="F14" s="229"/>
      <c r="G14" s="229"/>
      <c r="H14" s="229"/>
    </row>
    <row r="15" spans="1:10" ht="27.75" customHeight="1">
      <c r="A15" s="174"/>
      <c r="B15" s="175"/>
      <c r="C15" s="175"/>
      <c r="D15" s="176"/>
      <c r="E15" s="177"/>
      <c r="F15" s="178" t="s">
        <v>397</v>
      </c>
      <c r="G15" s="178" t="s">
        <v>398</v>
      </c>
      <c r="H15" s="179" t="s">
        <v>399</v>
      </c>
      <c r="J15" s="187"/>
    </row>
    <row r="16" spans="1:10" ht="30.75" customHeight="1">
      <c r="A16" s="247" t="s">
        <v>6</v>
      </c>
      <c r="B16" s="248"/>
      <c r="C16" s="248"/>
      <c r="D16" s="248"/>
      <c r="E16" s="249"/>
      <c r="F16" s="190"/>
      <c r="G16" s="190"/>
      <c r="H16" s="191"/>
      <c r="J16" s="187"/>
    </row>
    <row r="17" spans="1:11" ht="34.5" customHeight="1">
      <c r="A17" s="235" t="s">
        <v>5</v>
      </c>
      <c r="B17" s="236"/>
      <c r="C17" s="236"/>
      <c r="D17" s="236"/>
      <c r="E17" s="237"/>
      <c r="F17" s="192">
        <v>0</v>
      </c>
      <c r="G17" s="192">
        <v>0</v>
      </c>
      <c r="H17" s="189">
        <v>0</v>
      </c>
      <c r="J17" s="187"/>
    </row>
    <row r="18" spans="1:11" s="193" customFormat="1" ht="25.5" customHeight="1">
      <c r="A18" s="227"/>
      <c r="B18" s="228"/>
      <c r="C18" s="228"/>
      <c r="D18" s="228"/>
      <c r="E18" s="228"/>
      <c r="F18" s="229"/>
      <c r="G18" s="229"/>
      <c r="H18" s="229"/>
      <c r="J18" s="194"/>
    </row>
    <row r="19" spans="1:11" s="193" customFormat="1" ht="27.75" customHeight="1">
      <c r="A19" s="174"/>
      <c r="B19" s="175"/>
      <c r="C19" s="175"/>
      <c r="D19" s="176"/>
      <c r="E19" s="177"/>
      <c r="F19" s="178" t="s">
        <v>397</v>
      </c>
      <c r="G19" s="178" t="s">
        <v>398</v>
      </c>
      <c r="H19" s="179" t="s">
        <v>399</v>
      </c>
      <c r="J19" s="194"/>
      <c r="K19" s="194"/>
    </row>
    <row r="20" spans="1:11" s="193" customFormat="1" ht="22.5" customHeight="1">
      <c r="A20" s="230" t="s">
        <v>4</v>
      </c>
      <c r="B20" s="231"/>
      <c r="C20" s="231"/>
      <c r="D20" s="231"/>
      <c r="E20" s="231"/>
      <c r="F20" s="188"/>
      <c r="G20" s="188"/>
      <c r="H20" s="188"/>
      <c r="J20" s="194"/>
    </row>
    <row r="21" spans="1:11" s="193" customFormat="1" ht="33.75" customHeight="1">
      <c r="A21" s="230" t="s">
        <v>3</v>
      </c>
      <c r="B21" s="231"/>
      <c r="C21" s="231"/>
      <c r="D21" s="231"/>
      <c r="E21" s="231"/>
      <c r="F21" s="188"/>
      <c r="G21" s="188"/>
      <c r="H21" s="188"/>
    </row>
    <row r="22" spans="1:11" s="193" customFormat="1" ht="22.5" customHeight="1">
      <c r="A22" s="23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>
      <c r="A23" s="227"/>
      <c r="B23" s="228"/>
      <c r="C23" s="228"/>
      <c r="D23" s="228"/>
      <c r="E23" s="228"/>
      <c r="F23" s="229"/>
      <c r="G23" s="229"/>
      <c r="H23" s="229"/>
    </row>
    <row r="24" spans="1:11" s="193" customFormat="1" ht="22.5" customHeight="1">
      <c r="A24" s="234" t="s">
        <v>1</v>
      </c>
      <c r="B24" s="231"/>
      <c r="C24" s="231"/>
      <c r="D24" s="231"/>
      <c r="E24" s="231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>
      <c r="A25" s="196"/>
      <c r="B25" s="173"/>
      <c r="C25" s="173"/>
      <c r="D25" s="173"/>
      <c r="E25" s="173"/>
    </row>
    <row r="26" spans="1:11" ht="42" customHeight="1">
      <c r="A26" s="225" t="s">
        <v>0</v>
      </c>
      <c r="B26" s="226"/>
      <c r="C26" s="226"/>
      <c r="D26" s="226"/>
      <c r="E26" s="226"/>
      <c r="F26" s="226"/>
      <c r="G26" s="226"/>
      <c r="H26" s="226"/>
    </row>
    <row r="27" spans="1:11">
      <c r="E27" s="198"/>
    </row>
    <row r="31" spans="1:11">
      <c r="F31" s="187"/>
      <c r="G31" s="187"/>
      <c r="H31" s="187"/>
    </row>
    <row r="32" spans="1:11">
      <c r="F32" s="187"/>
      <c r="G32" s="187"/>
      <c r="H32" s="187"/>
    </row>
    <row r="33" spans="5:8">
      <c r="E33" s="199"/>
      <c r="F33" s="200"/>
      <c r="G33" s="200"/>
      <c r="H33" s="200"/>
    </row>
    <row r="34" spans="5:8">
      <c r="E34" s="199"/>
      <c r="F34" s="187"/>
      <c r="G34" s="187"/>
      <c r="H34" s="187"/>
    </row>
    <row r="35" spans="5:8">
      <c r="E35" s="199"/>
      <c r="F35" s="187"/>
      <c r="G35" s="187"/>
      <c r="H35" s="187"/>
    </row>
    <row r="36" spans="5:8">
      <c r="E36" s="199"/>
      <c r="F36" s="187"/>
      <c r="G36" s="187"/>
      <c r="H36" s="187"/>
    </row>
    <row r="37" spans="5:8">
      <c r="E37" s="199"/>
      <c r="F37" s="187"/>
      <c r="G37" s="187"/>
      <c r="H37" s="187"/>
    </row>
    <row r="38" spans="5:8">
      <c r="E38" s="199"/>
    </row>
    <row r="43" spans="5:8">
      <c r="F43" s="187"/>
    </row>
    <row r="44" spans="5:8">
      <c r="F44" s="187"/>
    </row>
    <row r="45" spans="5:8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topLeftCell="A19" zoomScaleNormal="100" zoomScaleSheetLayoutView="100" workbookViewId="0">
      <selection activeCell="G139" sqref="G139"/>
    </sheetView>
  </sheetViews>
  <sheetFormatPr defaultRowHeight="12.75"/>
  <cols>
    <col min="1" max="1" width="3.140625" style="1" customWidth="1"/>
    <col min="2" max="2" width="8.140625" style="5" customWidth="1"/>
    <col min="3" max="3" width="54.28515625" style="5" customWidth="1"/>
    <col min="4" max="4" width="8.85546875" style="5" customWidth="1"/>
    <col min="5" max="6" width="17.28515625" style="5" customWidth="1"/>
    <col min="7" max="7" width="17.5703125" style="5" customWidth="1"/>
    <col min="8" max="8" width="11.7109375" style="5" bestFit="1" customWidth="1"/>
    <col min="9" max="9" width="9.140625" style="5"/>
    <col min="10" max="10" width="12.7109375" style="5" bestFit="1" customWidth="1"/>
    <col min="11" max="16384" width="9.140625" style="5"/>
  </cols>
  <sheetData>
    <row r="1" spans="1:7">
      <c r="B1" s="2"/>
      <c r="C1" s="3"/>
      <c r="D1" s="3"/>
      <c r="E1" s="4"/>
      <c r="F1" s="4"/>
      <c r="G1" s="4" t="s">
        <v>15</v>
      </c>
    </row>
    <row r="2" spans="1:7">
      <c r="B2" s="6" t="s">
        <v>432</v>
      </c>
      <c r="C2" s="3"/>
      <c r="D2" s="3"/>
      <c r="E2" s="7"/>
      <c r="F2" s="7"/>
      <c r="G2" s="7"/>
    </row>
    <row r="3" spans="1:7">
      <c r="B3" s="3"/>
      <c r="C3" s="3"/>
      <c r="D3" s="3"/>
      <c r="E3" s="7"/>
      <c r="F3" s="7"/>
      <c r="G3" s="7"/>
    </row>
    <row r="4" spans="1:7" ht="15.75">
      <c r="B4" s="252" t="s">
        <v>400</v>
      </c>
      <c r="C4" s="252"/>
      <c r="D4" s="252"/>
      <c r="E4" s="252"/>
      <c r="F4" s="252"/>
      <c r="G4" s="253"/>
    </row>
    <row r="5" spans="1:7" ht="15.75">
      <c r="B5" s="252"/>
      <c r="C5" s="252"/>
      <c r="D5" s="252"/>
      <c r="E5" s="252"/>
      <c r="F5" s="252"/>
      <c r="G5" s="253"/>
    </row>
    <row r="6" spans="1:7" ht="20.45" customHeight="1">
      <c r="B6" s="254" t="s">
        <v>16</v>
      </c>
      <c r="C6" s="255"/>
      <c r="D6" s="255"/>
      <c r="E6" s="255"/>
      <c r="F6" s="255"/>
      <c r="G6" s="255"/>
    </row>
    <row r="7" spans="1:7" ht="38.25">
      <c r="B7" s="8" t="s">
        <v>17</v>
      </c>
      <c r="C7" s="8" t="s">
        <v>18</v>
      </c>
      <c r="D7" s="169" t="s">
        <v>395</v>
      </c>
      <c r="E7" s="8" t="s">
        <v>19</v>
      </c>
      <c r="F7" s="8" t="s">
        <v>20</v>
      </c>
      <c r="G7" s="8" t="s">
        <v>401</v>
      </c>
    </row>
    <row r="8" spans="1:7" ht="24" customHeight="1">
      <c r="B8" s="167">
        <v>6</v>
      </c>
      <c r="C8" s="9" t="s">
        <v>21</v>
      </c>
      <c r="D8" s="9"/>
      <c r="E8" s="10">
        <f>E9+E33+E62+E72+E82+E79</f>
        <v>1114631</v>
      </c>
      <c r="F8" s="10">
        <f>F9+F33+F62+F72+F82+F79</f>
        <v>1130931</v>
      </c>
      <c r="G8" s="10">
        <f>G9+G33+G62+G72+G82+G79</f>
        <v>1147231</v>
      </c>
    </row>
    <row r="9" spans="1:7" ht="24" customHeight="1">
      <c r="A9" s="11" t="s">
        <v>22</v>
      </c>
      <c r="B9" s="167">
        <v>63</v>
      </c>
      <c r="C9" s="9" t="s">
        <v>23</v>
      </c>
      <c r="D9" s="9"/>
      <c r="E9" s="10">
        <f>E10+E13+E18+E21+E24+E27+E30</f>
        <v>0</v>
      </c>
      <c r="F9" s="10">
        <f>F10+F13+F18+F21+F24+F27+F30</f>
        <v>0</v>
      </c>
      <c r="G9" s="10">
        <f>G10+G13+G18+G21+G24+G27+G30</f>
        <v>0</v>
      </c>
    </row>
    <row r="10" spans="1:7" ht="24" customHeight="1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>
      <c r="B16" s="12">
        <v>6323</v>
      </c>
      <c r="C16" s="13" t="s">
        <v>30</v>
      </c>
      <c r="D16" s="13" t="s">
        <v>402</v>
      </c>
      <c r="E16" s="14"/>
      <c r="F16" s="14"/>
      <c r="G16" s="14"/>
    </row>
    <row r="17" spans="2:7" ht="24" customHeight="1">
      <c r="B17" s="12">
        <v>6324</v>
      </c>
      <c r="C17" s="13" t="s">
        <v>31</v>
      </c>
      <c r="D17" s="13" t="s">
        <v>402</v>
      </c>
      <c r="E17" s="14"/>
      <c r="F17" s="14"/>
      <c r="G17" s="14"/>
    </row>
    <row r="18" spans="2:7" ht="24" customHeight="1">
      <c r="B18" s="12">
        <v>633</v>
      </c>
      <c r="C18" s="13" t="s">
        <v>32</v>
      </c>
      <c r="D18" s="13"/>
      <c r="E18" s="10">
        <f>SUM(E19:E20)</f>
        <v>0</v>
      </c>
      <c r="F18" s="10">
        <f>SUM(F19:F20)</f>
        <v>0</v>
      </c>
      <c r="G18" s="10">
        <f>SUM(G19:G20)</f>
        <v>0</v>
      </c>
    </row>
    <row r="19" spans="2:7" ht="24" customHeight="1">
      <c r="B19" s="12">
        <v>6331</v>
      </c>
      <c r="C19" s="13" t="s">
        <v>33</v>
      </c>
      <c r="D19" s="13" t="s">
        <v>403</v>
      </c>
      <c r="E19" s="14"/>
      <c r="F19" s="14"/>
      <c r="G19" s="14"/>
    </row>
    <row r="20" spans="2:7" ht="24" customHeight="1">
      <c r="B20" s="12">
        <v>6332</v>
      </c>
      <c r="C20" s="13" t="s">
        <v>34</v>
      </c>
      <c r="D20" s="13" t="s">
        <v>403</v>
      </c>
      <c r="E20" s="14"/>
      <c r="F20" s="14"/>
      <c r="G20" s="14"/>
    </row>
    <row r="21" spans="2:7" ht="24" customHeight="1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>
      <c r="B22" s="12">
        <v>6341</v>
      </c>
      <c r="C22" s="13" t="s">
        <v>36</v>
      </c>
      <c r="D22" s="13" t="s">
        <v>403</v>
      </c>
      <c r="E22" s="14"/>
      <c r="F22" s="14"/>
      <c r="G22" s="14"/>
    </row>
    <row r="23" spans="2:7" ht="24" customHeight="1">
      <c r="B23" s="12">
        <v>6342</v>
      </c>
      <c r="C23" s="13" t="s">
        <v>37</v>
      </c>
      <c r="D23" s="13" t="s">
        <v>403</v>
      </c>
      <c r="E23" s="14"/>
      <c r="F23" s="14"/>
      <c r="G23" s="14"/>
    </row>
    <row r="24" spans="2:7" ht="24" customHeight="1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>
      <c r="B25" s="12">
        <v>6351</v>
      </c>
      <c r="C25" s="13" t="s">
        <v>39</v>
      </c>
      <c r="D25" s="13" t="s">
        <v>403</v>
      </c>
      <c r="E25" s="14"/>
      <c r="F25" s="14"/>
      <c r="G25" s="14"/>
    </row>
    <row r="26" spans="2:7" ht="24" customHeight="1">
      <c r="B26" s="12">
        <v>6352</v>
      </c>
      <c r="C26" s="13" t="s">
        <v>40</v>
      </c>
      <c r="D26" s="13" t="s">
        <v>403</v>
      </c>
      <c r="E26" s="14"/>
      <c r="F26" s="14"/>
      <c r="G26" s="14"/>
    </row>
    <row r="27" spans="2:7" ht="24" customHeight="1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>
      <c r="B28" s="12" t="s">
        <v>43</v>
      </c>
      <c r="C28" s="13" t="s">
        <v>44</v>
      </c>
      <c r="D28" s="13" t="s">
        <v>403</v>
      </c>
      <c r="E28" s="14"/>
      <c r="F28" s="14"/>
      <c r="G28" s="14"/>
    </row>
    <row r="29" spans="2:7" ht="24" customHeight="1">
      <c r="B29" s="12" t="s">
        <v>45</v>
      </c>
      <c r="C29" s="13" t="s">
        <v>46</v>
      </c>
      <c r="D29" s="13" t="s">
        <v>403</v>
      </c>
      <c r="E29" s="14"/>
      <c r="F29" s="14"/>
      <c r="G29" s="14"/>
    </row>
    <row r="30" spans="2:7" ht="24" customHeight="1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>
      <c r="B31" s="12" t="s">
        <v>49</v>
      </c>
      <c r="C31" s="13" t="s">
        <v>50</v>
      </c>
      <c r="D31" s="13" t="s">
        <v>404</v>
      </c>
      <c r="E31" s="14"/>
      <c r="F31" s="14"/>
      <c r="G31" s="14"/>
    </row>
    <row r="32" spans="2:7" ht="24" customHeight="1">
      <c r="B32" s="12" t="s">
        <v>51</v>
      </c>
      <c r="C32" s="13" t="s">
        <v>52</v>
      </c>
      <c r="D32" s="13" t="s">
        <v>404</v>
      </c>
      <c r="E32" s="14"/>
      <c r="F32" s="14"/>
      <c r="G32" s="14"/>
    </row>
    <row r="33" spans="1:7" ht="24" customHeight="1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>
      <c r="B36" s="12">
        <v>6413</v>
      </c>
      <c r="C36" s="13" t="s">
        <v>57</v>
      </c>
      <c r="D36" s="13" t="s">
        <v>244</v>
      </c>
      <c r="E36" s="14">
        <v>0</v>
      </c>
      <c r="F36" s="14">
        <v>0</v>
      </c>
      <c r="G36" s="14">
        <v>0</v>
      </c>
    </row>
    <row r="37" spans="1:7" ht="24" customHeight="1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>
      <c r="A62" s="11" t="s">
        <v>91</v>
      </c>
      <c r="B62" s="167">
        <v>65</v>
      </c>
      <c r="C62" s="9" t="s">
        <v>92</v>
      </c>
      <c r="D62" s="9"/>
      <c r="E62" s="10">
        <f>E63+E68</f>
        <v>929631</v>
      </c>
      <c r="F62" s="10">
        <f>F63+F68</f>
        <v>943204</v>
      </c>
      <c r="G62" s="10">
        <f>G63+G68</f>
        <v>956786</v>
      </c>
    </row>
    <row r="63" spans="1:7" ht="24" customHeight="1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>
      <c r="B68" s="12">
        <v>652</v>
      </c>
      <c r="C68" s="13" t="s">
        <v>98</v>
      </c>
      <c r="D68" s="13"/>
      <c r="E68" s="10">
        <f>SUM(E69:E71)</f>
        <v>929631</v>
      </c>
      <c r="F68" s="10">
        <f>SUM(F69:F71)</f>
        <v>943204</v>
      </c>
      <c r="G68" s="10">
        <f>SUM(G69:G71)</f>
        <v>956786</v>
      </c>
    </row>
    <row r="69" spans="1:7" ht="24" customHeight="1">
      <c r="B69" s="12">
        <v>6526</v>
      </c>
      <c r="C69" s="13" t="s">
        <v>99</v>
      </c>
      <c r="D69" s="13" t="s">
        <v>244</v>
      </c>
      <c r="E69" s="14">
        <v>929631</v>
      </c>
      <c r="F69" s="14">
        <v>943204</v>
      </c>
      <c r="G69" s="14">
        <v>956786</v>
      </c>
    </row>
    <row r="70" spans="1:7" ht="24" customHeight="1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>
      <c r="A72" s="11" t="s">
        <v>104</v>
      </c>
      <c r="B72" s="167">
        <v>66</v>
      </c>
      <c r="C72" s="18" t="s">
        <v>105</v>
      </c>
      <c r="D72" s="18"/>
      <c r="E72" s="10">
        <f>E73+E76</f>
        <v>185000</v>
      </c>
      <c r="F72" s="10">
        <f>F73+F76</f>
        <v>187727</v>
      </c>
      <c r="G72" s="10">
        <f>G73+G76</f>
        <v>190445</v>
      </c>
    </row>
    <row r="73" spans="1:7" ht="24" customHeight="1">
      <c r="B73" s="12">
        <v>661</v>
      </c>
      <c r="C73" s="13" t="s">
        <v>106</v>
      </c>
      <c r="D73" s="13"/>
      <c r="E73" s="10">
        <f>SUM(E74:E75)</f>
        <v>185000</v>
      </c>
      <c r="F73" s="10">
        <f>SUM(F74:F75)</f>
        <v>187727</v>
      </c>
      <c r="G73" s="10">
        <f>SUM(G74:G75)</f>
        <v>190445</v>
      </c>
    </row>
    <row r="74" spans="1:7" ht="24" customHeight="1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>
      <c r="B75" s="12">
        <v>6615</v>
      </c>
      <c r="C75" s="13" t="s">
        <v>108</v>
      </c>
      <c r="D75" s="13" t="s">
        <v>206</v>
      </c>
      <c r="E75" s="14">
        <v>185000</v>
      </c>
      <c r="F75" s="14">
        <v>187727</v>
      </c>
      <c r="G75" s="14">
        <v>190445</v>
      </c>
    </row>
    <row r="76" spans="1:7" ht="24" customHeight="1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>
      <c r="B77" s="12">
        <v>6631</v>
      </c>
      <c r="C77" s="13" t="s">
        <v>110</v>
      </c>
      <c r="D77" s="13" t="s">
        <v>405</v>
      </c>
      <c r="E77" s="14"/>
      <c r="F77" s="14"/>
      <c r="G77" s="14"/>
    </row>
    <row r="78" spans="1:7" ht="24" customHeight="1">
      <c r="B78" s="12">
        <v>6632</v>
      </c>
      <c r="C78" s="17" t="s">
        <v>111</v>
      </c>
      <c r="D78" s="17" t="s">
        <v>405</v>
      </c>
      <c r="E78" s="14"/>
      <c r="F78" s="14"/>
      <c r="G78" s="14"/>
    </row>
    <row r="79" spans="1:7" ht="24" customHeight="1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>
      <c r="B85" s="167">
        <v>7</v>
      </c>
      <c r="C85" s="9" t="s">
        <v>122</v>
      </c>
      <c r="D85" s="9"/>
      <c r="E85" s="10">
        <f>E86+E110</f>
        <v>0</v>
      </c>
      <c r="F85" s="10">
        <f>F86+F110</f>
        <v>0</v>
      </c>
      <c r="G85" s="10">
        <f>G86+G110</f>
        <v>0</v>
      </c>
    </row>
    <row r="86" spans="1:7" ht="24" customHeight="1">
      <c r="A86" s="11" t="s">
        <v>123</v>
      </c>
      <c r="B86" s="167">
        <v>72</v>
      </c>
      <c r="C86" s="15" t="s">
        <v>124</v>
      </c>
      <c r="D86" s="15"/>
      <c r="E86" s="10">
        <f>E87+E91+E99+E101+E106</f>
        <v>0</v>
      </c>
      <c r="F86" s="10">
        <f>F87+F91+F99+F101+F106</f>
        <v>0</v>
      </c>
      <c r="G86" s="10">
        <f>G87+G91+G99+G101+G106</f>
        <v>0</v>
      </c>
    </row>
    <row r="87" spans="1:7" ht="24" customHeight="1">
      <c r="B87" s="12">
        <v>721</v>
      </c>
      <c r="C87" s="13" t="s">
        <v>125</v>
      </c>
      <c r="D87" s="13"/>
      <c r="E87" s="10">
        <f>SUM(E88:E90)</f>
        <v>0</v>
      </c>
      <c r="F87" s="10">
        <f>SUM(F88:F90)</f>
        <v>0</v>
      </c>
      <c r="G87" s="10">
        <f>SUM(G88:G90)</f>
        <v>0</v>
      </c>
    </row>
    <row r="88" spans="1:7" ht="24" customHeight="1">
      <c r="B88" s="12">
        <v>7211</v>
      </c>
      <c r="C88" s="13" t="s">
        <v>126</v>
      </c>
      <c r="D88" s="13" t="s">
        <v>244</v>
      </c>
      <c r="E88" s="14"/>
      <c r="F88" s="14"/>
      <c r="G88" s="14"/>
    </row>
    <row r="89" spans="1:7" ht="24" customHeight="1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>
      <c r="B133" s="250" t="s">
        <v>180</v>
      </c>
      <c r="C133" s="251"/>
      <c r="D133" s="168"/>
      <c r="E133" s="10">
        <f>E113+E85+E8</f>
        <v>1114631</v>
      </c>
      <c r="F133" s="10">
        <f>F113+F85+F8</f>
        <v>1130931</v>
      </c>
      <c r="G133" s="10">
        <f>G113+G85+G8</f>
        <v>1147231</v>
      </c>
      <c r="J133" s="19"/>
    </row>
    <row r="134" spans="1:10" ht="24" customHeight="1">
      <c r="A134" s="11" t="s">
        <v>181</v>
      </c>
      <c r="B134" s="250" t="s">
        <v>182</v>
      </c>
      <c r="C134" s="251"/>
      <c r="D134" s="168"/>
      <c r="E134" s="24"/>
      <c r="F134" s="24"/>
      <c r="G134" s="24"/>
      <c r="J134" s="19"/>
    </row>
    <row r="135" spans="1:10" ht="24" customHeight="1">
      <c r="B135" s="254" t="s">
        <v>183</v>
      </c>
      <c r="C135" s="255"/>
      <c r="D135" s="255"/>
      <c r="E135" s="255"/>
      <c r="F135" s="255"/>
      <c r="G135" s="255"/>
    </row>
    <row r="136" spans="1:10" ht="24" customHeight="1">
      <c r="B136" s="12" t="s">
        <v>112</v>
      </c>
      <c r="C136" s="15" t="s">
        <v>113</v>
      </c>
      <c r="D136" s="15"/>
      <c r="E136" s="10">
        <f>SUM(E137)</f>
        <v>2883900</v>
      </c>
      <c r="F136" s="10">
        <f t="shared" ref="F136:G136" si="3">SUM(F137)</f>
        <v>2926006</v>
      </c>
      <c r="G136" s="10">
        <f t="shared" si="3"/>
        <v>2968131</v>
      </c>
    </row>
    <row r="137" spans="1:10" ht="24" customHeight="1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2883900</v>
      </c>
      <c r="F137" s="10">
        <f t="shared" ref="F137:G137" si="4">SUM(F138:F140)</f>
        <v>2926006</v>
      </c>
      <c r="G137" s="10">
        <f t="shared" si="4"/>
        <v>2968131</v>
      </c>
    </row>
    <row r="138" spans="1:10" ht="24" customHeight="1">
      <c r="B138" s="12" t="s">
        <v>187</v>
      </c>
      <c r="C138" s="17" t="s">
        <v>188</v>
      </c>
      <c r="D138" s="17" t="s">
        <v>244</v>
      </c>
      <c r="E138" s="14">
        <v>2883900</v>
      </c>
      <c r="F138" s="14">
        <v>2926006</v>
      </c>
      <c r="G138" s="14">
        <v>2968131</v>
      </c>
    </row>
    <row r="139" spans="1:10" ht="24" customHeight="1">
      <c r="B139" s="12" t="s">
        <v>189</v>
      </c>
      <c r="C139" s="17" t="s">
        <v>190</v>
      </c>
      <c r="D139" s="17" t="s">
        <v>244</v>
      </c>
      <c r="E139" s="14"/>
      <c r="F139" s="14"/>
      <c r="G139" s="14"/>
    </row>
    <row r="140" spans="1:10" ht="24" customHeight="1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>
      <c r="B141" s="250" t="s">
        <v>193</v>
      </c>
      <c r="C141" s="251"/>
      <c r="D141" s="168"/>
      <c r="E141" s="10">
        <f>E136</f>
        <v>2883900</v>
      </c>
      <c r="F141" s="10">
        <f t="shared" ref="F141:G141" si="5">F136</f>
        <v>2926006</v>
      </c>
      <c r="G141" s="10">
        <f t="shared" si="5"/>
        <v>2968131</v>
      </c>
      <c r="J141" s="19"/>
    </row>
    <row r="142" spans="1:10" ht="24" customHeight="1">
      <c r="B142" s="250" t="s">
        <v>194</v>
      </c>
      <c r="C142" s="251"/>
      <c r="D142" s="168"/>
      <c r="E142" s="10">
        <f>E133+E141</f>
        <v>3998531</v>
      </c>
      <c r="F142" s="10">
        <f t="shared" ref="F142:G142" si="6">F133+F141</f>
        <v>4056937</v>
      </c>
      <c r="G142" s="10">
        <f t="shared" si="6"/>
        <v>4115362</v>
      </c>
      <c r="J142" s="19"/>
    </row>
    <row r="143" spans="1:10">
      <c r="B143" s="25"/>
      <c r="C143" s="26"/>
      <c r="D143" s="26"/>
      <c r="E143" s="26"/>
      <c r="F143" s="26"/>
      <c r="G143" s="27"/>
    </row>
    <row r="144" spans="1:10">
      <c r="B144" s="26"/>
      <c r="C144" s="26"/>
      <c r="D144" s="26"/>
      <c r="E144" s="26"/>
      <c r="F144" s="26"/>
      <c r="G144" s="26"/>
    </row>
    <row r="145" spans="2:7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4"/>
  <sheetViews>
    <sheetView tabSelected="1" view="pageBreakPreview" topLeftCell="A123" zoomScale="82" zoomScaleNormal="82" zoomScaleSheetLayoutView="82" workbookViewId="0">
      <selection activeCell="N156" sqref="N156"/>
    </sheetView>
  </sheetViews>
  <sheetFormatPr defaultRowHeight="15.75"/>
  <cols>
    <col min="1" max="1" width="4" style="28" customWidth="1"/>
    <col min="2" max="2" width="6" style="29" customWidth="1"/>
    <col min="3" max="3" width="59.7109375" style="29" customWidth="1"/>
    <col min="4" max="5" width="16.7109375" style="29" customWidth="1"/>
    <col min="6" max="6" width="17.42578125" style="29" customWidth="1"/>
    <col min="7" max="8" width="14.7109375" style="29" customWidth="1"/>
    <col min="9" max="9" width="16.140625" style="29" customWidth="1"/>
    <col min="10" max="11" width="18" style="29" customWidth="1"/>
    <col min="12" max="13" width="15.7109375" style="29" customWidth="1"/>
    <col min="14" max="14" width="17.28515625" style="29" customWidth="1"/>
    <col min="15" max="15" width="17.5703125" style="30" customWidth="1"/>
    <col min="16" max="17" width="16.7109375" style="29" customWidth="1"/>
    <col min="18" max="80" width="9.140625" style="47"/>
    <col min="81" max="16384" width="9.140625" style="30"/>
  </cols>
  <sheetData>
    <row r="1" spans="1:80" ht="24.75" customHeight="1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78" t="s">
        <v>382</v>
      </c>
      <c r="N1" s="278"/>
      <c r="O1" s="119"/>
      <c r="P1" s="118"/>
      <c r="Q1" s="118"/>
    </row>
    <row r="2" spans="1:80" s="31" customFormat="1" ht="21" customHeight="1">
      <c r="A2" s="279" t="s">
        <v>417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>
      <c r="A4" s="123" t="s">
        <v>428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>
      <c r="A5" s="127" t="s">
        <v>429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>
      <c r="A6" s="127" t="s">
        <v>430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2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5" thickBo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>
      <c r="A10" s="280" t="s">
        <v>195</v>
      </c>
      <c r="B10" s="282" t="s">
        <v>196</v>
      </c>
      <c r="C10" s="284" t="s">
        <v>197</v>
      </c>
      <c r="D10" s="286" t="s">
        <v>199</v>
      </c>
      <c r="E10" s="286" t="s">
        <v>406</v>
      </c>
      <c r="F10" s="286" t="s">
        <v>407</v>
      </c>
      <c r="G10" s="288" t="s">
        <v>408</v>
      </c>
      <c r="H10" s="288" t="s">
        <v>409</v>
      </c>
      <c r="I10" s="288" t="s">
        <v>410</v>
      </c>
      <c r="J10" s="288" t="s">
        <v>411</v>
      </c>
      <c r="K10" s="288" t="s">
        <v>412</v>
      </c>
      <c r="L10" s="288" t="s">
        <v>413</v>
      </c>
      <c r="M10" s="288" t="s">
        <v>414</v>
      </c>
      <c r="N10" s="288" t="s">
        <v>415</v>
      </c>
      <c r="O10" s="288" t="s">
        <v>198</v>
      </c>
      <c r="P10" s="286" t="s">
        <v>200</v>
      </c>
      <c r="Q10" s="286" t="s">
        <v>416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>
      <c r="A11" s="281"/>
      <c r="B11" s="283"/>
      <c r="C11" s="285"/>
      <c r="D11" s="287"/>
      <c r="E11" s="287"/>
      <c r="F11" s="287"/>
      <c r="G11" s="289"/>
      <c r="H11" s="289"/>
      <c r="I11" s="289"/>
      <c r="J11" s="289"/>
      <c r="K11" s="289"/>
      <c r="L11" s="289"/>
      <c r="M11" s="289"/>
      <c r="N11" s="289"/>
      <c r="O11" s="289"/>
      <c r="P11" s="287"/>
      <c r="Q11" s="28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>
      <c r="A14" s="144" t="s">
        <v>339</v>
      </c>
      <c r="B14" s="145"/>
      <c r="C14" s="146"/>
      <c r="D14" s="147">
        <f>D15</f>
        <v>3998531</v>
      </c>
      <c r="E14" s="147">
        <f>E15</f>
        <v>2883900</v>
      </c>
      <c r="F14" s="147">
        <f>F15</f>
        <v>1114631</v>
      </c>
      <c r="G14" s="147">
        <f t="shared" ref="G14:Q14" si="0">G15</f>
        <v>0</v>
      </c>
      <c r="H14" s="147">
        <f t="shared" si="0"/>
        <v>0</v>
      </c>
      <c r="I14" s="147">
        <f t="shared" si="0"/>
        <v>929631</v>
      </c>
      <c r="J14" s="147">
        <f t="shared" si="0"/>
        <v>185000</v>
      </c>
      <c r="K14" s="147">
        <f t="shared" si="0"/>
        <v>0</v>
      </c>
      <c r="L14" s="147">
        <f t="shared" si="0"/>
        <v>0</v>
      </c>
      <c r="M14" s="147">
        <f t="shared" si="0"/>
        <v>0</v>
      </c>
      <c r="N14" s="147">
        <f t="shared" si="0"/>
        <v>0</v>
      </c>
      <c r="O14" s="147">
        <f t="shared" si="0"/>
        <v>0</v>
      </c>
      <c r="P14" s="147">
        <f t="shared" si="0"/>
        <v>4056937</v>
      </c>
      <c r="Q14" s="148">
        <f t="shared" si="0"/>
        <v>4115362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>
      <c r="A15" s="149" t="s">
        <v>340</v>
      </c>
      <c r="B15" s="150"/>
      <c r="C15" s="151"/>
      <c r="D15" s="152">
        <f t="shared" ref="D15:Q15" si="1">D16+D59</f>
        <v>3998531</v>
      </c>
      <c r="E15" s="152">
        <f t="shared" si="1"/>
        <v>2883900</v>
      </c>
      <c r="F15" s="152">
        <f t="shared" si="1"/>
        <v>1114631</v>
      </c>
      <c r="G15" s="152">
        <f t="shared" si="1"/>
        <v>0</v>
      </c>
      <c r="H15" s="152">
        <f t="shared" si="1"/>
        <v>0</v>
      </c>
      <c r="I15" s="152">
        <f t="shared" si="1"/>
        <v>929631</v>
      </c>
      <c r="J15" s="152">
        <f t="shared" si="1"/>
        <v>185000</v>
      </c>
      <c r="K15" s="152">
        <f t="shared" si="1"/>
        <v>0</v>
      </c>
      <c r="L15" s="152">
        <f t="shared" si="1"/>
        <v>0</v>
      </c>
      <c r="M15" s="152">
        <f t="shared" si="1"/>
        <v>0</v>
      </c>
      <c r="N15" s="152">
        <f t="shared" si="1"/>
        <v>0</v>
      </c>
      <c r="O15" s="152">
        <f t="shared" si="1"/>
        <v>0</v>
      </c>
      <c r="P15" s="152">
        <f t="shared" si="1"/>
        <v>4056937</v>
      </c>
      <c r="Q15" s="153">
        <f t="shared" si="1"/>
        <v>4115362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>
      <c r="A16" s="290" t="s">
        <v>341</v>
      </c>
      <c r="B16" s="291"/>
      <c r="C16" s="291"/>
      <c r="D16" s="209">
        <f t="shared" ref="D16:Q16" si="2">D17+D51</f>
        <v>1435600</v>
      </c>
      <c r="E16" s="209">
        <f t="shared" si="2"/>
        <v>1368600</v>
      </c>
      <c r="F16" s="209">
        <f t="shared" si="2"/>
        <v>67000</v>
      </c>
      <c r="G16" s="209">
        <f t="shared" si="2"/>
        <v>0</v>
      </c>
      <c r="H16" s="209">
        <f t="shared" si="2"/>
        <v>0</v>
      </c>
      <c r="I16" s="209">
        <f t="shared" si="2"/>
        <v>20000</v>
      </c>
      <c r="J16" s="209">
        <f t="shared" si="2"/>
        <v>47000</v>
      </c>
      <c r="K16" s="209">
        <f t="shared" si="2"/>
        <v>0</v>
      </c>
      <c r="L16" s="209">
        <f t="shared" si="2"/>
        <v>0</v>
      </c>
      <c r="M16" s="209">
        <f t="shared" si="2"/>
        <v>0</v>
      </c>
      <c r="N16" s="209">
        <f t="shared" si="2"/>
        <v>0</v>
      </c>
      <c r="O16" s="209">
        <f t="shared" si="2"/>
        <v>0</v>
      </c>
      <c r="P16" s="209">
        <f t="shared" si="2"/>
        <v>1456567</v>
      </c>
      <c r="Q16" s="220">
        <f t="shared" si="2"/>
        <v>1477528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>
      <c r="A17" s="275" t="s">
        <v>342</v>
      </c>
      <c r="B17" s="276"/>
      <c r="C17" s="277"/>
      <c r="D17" s="210">
        <f>D18</f>
        <v>1435600</v>
      </c>
      <c r="E17" s="210">
        <f>E18</f>
        <v>1368600</v>
      </c>
      <c r="F17" s="210">
        <f>F18</f>
        <v>67000</v>
      </c>
      <c r="G17" s="210">
        <f t="shared" ref="G17:Q17" si="3">G18</f>
        <v>0</v>
      </c>
      <c r="H17" s="210">
        <f t="shared" si="3"/>
        <v>0</v>
      </c>
      <c r="I17" s="210">
        <f t="shared" si="3"/>
        <v>20000</v>
      </c>
      <c r="J17" s="210">
        <f t="shared" si="3"/>
        <v>47000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1456567</v>
      </c>
      <c r="Q17" s="221">
        <f t="shared" si="3"/>
        <v>1477528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>
      <c r="A18" s="71"/>
      <c r="B18" s="72" t="s">
        <v>205</v>
      </c>
      <c r="C18" s="73" t="s">
        <v>378</v>
      </c>
      <c r="D18" s="211">
        <f t="shared" ref="D18:Q18" si="4">D19+D43+D48</f>
        <v>1435600</v>
      </c>
      <c r="E18" s="211">
        <f t="shared" si="4"/>
        <v>1368600</v>
      </c>
      <c r="F18" s="211">
        <f t="shared" si="4"/>
        <v>67000</v>
      </c>
      <c r="G18" s="211">
        <f t="shared" si="4"/>
        <v>0</v>
      </c>
      <c r="H18" s="211">
        <f t="shared" si="4"/>
        <v>0</v>
      </c>
      <c r="I18" s="211">
        <f t="shared" si="4"/>
        <v>20000</v>
      </c>
      <c r="J18" s="211">
        <f t="shared" si="4"/>
        <v>47000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1456567</v>
      </c>
      <c r="Q18" s="222">
        <f t="shared" si="4"/>
        <v>1477528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>
      <c r="A19" s="71"/>
      <c r="B19" s="74" t="s">
        <v>221</v>
      </c>
      <c r="C19" s="75" t="s">
        <v>222</v>
      </c>
      <c r="D19" s="211">
        <f>D20+D23+D28+D38</f>
        <v>1427100</v>
      </c>
      <c r="E19" s="211">
        <f t="shared" ref="E19:Q19" si="5">E20+E23+E28+E38</f>
        <v>1360100</v>
      </c>
      <c r="F19" s="211">
        <f t="shared" si="5"/>
        <v>67000</v>
      </c>
      <c r="G19" s="211">
        <f t="shared" si="5"/>
        <v>0</v>
      </c>
      <c r="H19" s="211">
        <f t="shared" si="5"/>
        <v>0</v>
      </c>
      <c r="I19" s="211">
        <f t="shared" si="5"/>
        <v>20000</v>
      </c>
      <c r="J19" s="211">
        <f t="shared" si="5"/>
        <v>47000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1447943</v>
      </c>
      <c r="Q19" s="211">
        <f t="shared" si="5"/>
        <v>1468789</v>
      </c>
      <c r="R19" s="51"/>
      <c r="S19" s="136"/>
      <c r="T19" s="105"/>
      <c r="V19" s="141"/>
      <c r="W19" s="105"/>
    </row>
    <row r="20" spans="1:80" ht="18" customHeight="1">
      <c r="A20" s="71"/>
      <c r="B20" s="74" t="s">
        <v>223</v>
      </c>
      <c r="C20" s="75" t="s">
        <v>362</v>
      </c>
      <c r="D20" s="211">
        <f t="shared" ref="D20:Q20" si="6">SUM(D21:D22)</f>
        <v>64000</v>
      </c>
      <c r="E20" s="211">
        <f t="shared" si="6"/>
        <v>44000</v>
      </c>
      <c r="F20" s="211">
        <f t="shared" si="6"/>
        <v>20000</v>
      </c>
      <c r="G20" s="211">
        <f t="shared" si="6"/>
        <v>0</v>
      </c>
      <c r="H20" s="211">
        <f t="shared" si="6"/>
        <v>0</v>
      </c>
      <c r="I20" s="211">
        <f t="shared" si="6"/>
        <v>20000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64934</v>
      </c>
      <c r="Q20" s="222">
        <f t="shared" si="6"/>
        <v>65870</v>
      </c>
      <c r="R20" s="51"/>
      <c r="S20" s="136"/>
      <c r="T20" s="105"/>
      <c r="V20" s="141"/>
      <c r="W20" s="105"/>
    </row>
    <row r="21" spans="1:80" ht="18" customHeight="1">
      <c r="A21" s="76" t="s">
        <v>209</v>
      </c>
      <c r="B21" s="77" t="s">
        <v>224</v>
      </c>
      <c r="C21" s="78" t="s">
        <v>225</v>
      </c>
      <c r="D21" s="212">
        <f>E21+F21</f>
        <v>45500</v>
      </c>
      <c r="E21" s="138">
        <v>25500</v>
      </c>
      <c r="F21" s="212">
        <f>SUM(G21:N21)</f>
        <v>20000</v>
      </c>
      <c r="G21" s="138"/>
      <c r="H21" s="138"/>
      <c r="I21" s="138">
        <v>20000</v>
      </c>
      <c r="J21" s="138"/>
      <c r="K21" s="138"/>
      <c r="L21" s="138"/>
      <c r="M21" s="138"/>
      <c r="N21" s="138"/>
      <c r="O21" s="138"/>
      <c r="P21" s="138">
        <v>46164</v>
      </c>
      <c r="Q21" s="138">
        <v>46830</v>
      </c>
      <c r="R21" s="51"/>
      <c r="S21" s="136"/>
      <c r="T21" s="105"/>
      <c r="V21" s="141"/>
      <c r="W21" s="105"/>
    </row>
    <row r="22" spans="1:80" ht="18" customHeight="1">
      <c r="A22" s="76" t="s">
        <v>213</v>
      </c>
      <c r="B22" s="77" t="s">
        <v>230</v>
      </c>
      <c r="C22" s="78" t="s">
        <v>231</v>
      </c>
      <c r="D22" s="212">
        <f t="shared" ref="D22:D42" si="7">E22+F22</f>
        <v>18500</v>
      </c>
      <c r="E22" s="138">
        <v>18500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v>18770</v>
      </c>
      <c r="Q22" s="138">
        <v>19040</v>
      </c>
      <c r="R22" s="51"/>
      <c r="S22" s="136"/>
      <c r="T22" s="105"/>
      <c r="V22" s="141"/>
      <c r="W22" s="105"/>
    </row>
    <row r="23" spans="1:80" ht="18" customHeight="1">
      <c r="A23" s="79"/>
      <c r="B23" s="74" t="s">
        <v>232</v>
      </c>
      <c r="C23" s="80" t="s">
        <v>312</v>
      </c>
      <c r="D23" s="211">
        <f t="shared" ref="D23:Q23" si="9">SUM(D24:D27)</f>
        <v>841500</v>
      </c>
      <c r="E23" s="211">
        <f t="shared" si="9"/>
        <v>841500</v>
      </c>
      <c r="F23" s="211">
        <f t="shared" si="9"/>
        <v>0</v>
      </c>
      <c r="G23" s="211">
        <f t="shared" si="9"/>
        <v>0</v>
      </c>
      <c r="H23" s="211">
        <f t="shared" si="9"/>
        <v>0</v>
      </c>
      <c r="I23" s="211">
        <f t="shared" si="9"/>
        <v>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853788</v>
      </c>
      <c r="Q23" s="222">
        <f t="shared" si="9"/>
        <v>866082</v>
      </c>
      <c r="R23" s="51"/>
      <c r="S23" s="136"/>
      <c r="T23" s="105"/>
      <c r="V23" s="141"/>
      <c r="W23" s="105"/>
    </row>
    <row r="24" spans="1:80" ht="18" customHeight="1">
      <c r="A24" s="76" t="s">
        <v>205</v>
      </c>
      <c r="B24" s="77" t="s">
        <v>234</v>
      </c>
      <c r="C24" s="78" t="s">
        <v>235</v>
      </c>
      <c r="D24" s="212">
        <f t="shared" si="7"/>
        <v>119600</v>
      </c>
      <c r="E24" s="139">
        <v>119600</v>
      </c>
      <c r="F24" s="212">
        <f t="shared" si="8"/>
        <v>0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>
        <v>121346</v>
      </c>
      <c r="Q24" s="115">
        <v>123095</v>
      </c>
      <c r="R24" s="51"/>
      <c r="S24" s="136"/>
      <c r="T24" s="105"/>
      <c r="V24" s="141"/>
      <c r="W24" s="105"/>
    </row>
    <row r="25" spans="1:80" ht="18" customHeight="1">
      <c r="A25" s="76" t="s">
        <v>219</v>
      </c>
      <c r="B25" s="77" t="s">
        <v>240</v>
      </c>
      <c r="C25" s="78" t="s">
        <v>241</v>
      </c>
      <c r="D25" s="212">
        <f t="shared" si="7"/>
        <v>680000</v>
      </c>
      <c r="E25" s="139">
        <v>680000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689930</v>
      </c>
      <c r="Q25" s="115">
        <v>699863</v>
      </c>
      <c r="R25" s="51"/>
      <c r="S25" s="136"/>
      <c r="T25" s="105"/>
      <c r="V25" s="141"/>
      <c r="W25" s="105"/>
    </row>
    <row r="26" spans="1:80" ht="18" customHeight="1">
      <c r="A26" s="76" t="s">
        <v>226</v>
      </c>
      <c r="B26" s="77" t="s">
        <v>243</v>
      </c>
      <c r="C26" s="78" t="s">
        <v>343</v>
      </c>
      <c r="D26" s="212">
        <f t="shared" si="7"/>
        <v>33000</v>
      </c>
      <c r="E26" s="139">
        <v>33000</v>
      </c>
      <c r="F26" s="212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>
        <v>33482</v>
      </c>
      <c r="Q26" s="115">
        <v>33964</v>
      </c>
      <c r="R26" s="51"/>
      <c r="S26" s="136"/>
      <c r="T26" s="105"/>
      <c r="V26" s="141"/>
      <c r="W26" s="105"/>
    </row>
    <row r="27" spans="1:80" ht="18" customHeight="1">
      <c r="A27" s="76" t="s">
        <v>229</v>
      </c>
      <c r="B27" s="77" t="s">
        <v>245</v>
      </c>
      <c r="C27" s="78" t="s">
        <v>246</v>
      </c>
      <c r="D27" s="212">
        <f t="shared" si="7"/>
        <v>8900</v>
      </c>
      <c r="E27" s="139">
        <v>8900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9030</v>
      </c>
      <c r="Q27" s="115">
        <v>9160</v>
      </c>
      <c r="R27" s="51"/>
      <c r="S27" s="136"/>
      <c r="T27" s="105"/>
      <c r="V27" s="141"/>
      <c r="W27" s="105"/>
    </row>
    <row r="28" spans="1:80" ht="18" customHeight="1">
      <c r="A28" s="81"/>
      <c r="B28" s="74" t="s">
        <v>247</v>
      </c>
      <c r="C28" s="80" t="s">
        <v>248</v>
      </c>
      <c r="D28" s="213">
        <f>SUM(D29:D37)</f>
        <v>413700</v>
      </c>
      <c r="E28" s="213">
        <f>SUM(E29:E37)</f>
        <v>366700</v>
      </c>
      <c r="F28" s="213">
        <f>SUM(F29:F37)</f>
        <v>47000</v>
      </c>
      <c r="G28" s="213">
        <f t="shared" ref="G28:N28" si="10">SUM(G29:G37)</f>
        <v>0</v>
      </c>
      <c r="H28" s="213">
        <f t="shared" si="10"/>
        <v>0</v>
      </c>
      <c r="I28" s="213">
        <f t="shared" si="10"/>
        <v>0</v>
      </c>
      <c r="J28" s="213">
        <f t="shared" si="10"/>
        <v>47000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419746</v>
      </c>
      <c r="Q28" s="223">
        <f t="shared" si="11"/>
        <v>425785</v>
      </c>
      <c r="R28" s="51"/>
      <c r="S28" s="136"/>
      <c r="T28" s="105"/>
      <c r="V28" s="141"/>
      <c r="W28" s="105"/>
    </row>
    <row r="29" spans="1:80" ht="18" customHeight="1">
      <c r="A29" s="76" t="s">
        <v>233</v>
      </c>
      <c r="B29" s="82" t="s">
        <v>250</v>
      </c>
      <c r="C29" s="78" t="s">
        <v>251</v>
      </c>
      <c r="D29" s="212">
        <f t="shared" si="7"/>
        <v>45800</v>
      </c>
      <c r="E29" s="139">
        <v>45800</v>
      </c>
      <c r="F29" s="212">
        <f t="shared" ref="F29:F37" si="12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46469</v>
      </c>
      <c r="Q29" s="115">
        <v>47138</v>
      </c>
      <c r="R29" s="51"/>
      <c r="S29" s="136"/>
      <c r="T29" s="105"/>
      <c r="V29" s="141"/>
      <c r="W29" s="105"/>
    </row>
    <row r="30" spans="1:80" ht="18" customHeight="1">
      <c r="A30" s="76" t="s">
        <v>236</v>
      </c>
      <c r="B30" s="82" t="s">
        <v>253</v>
      </c>
      <c r="C30" s="78" t="s">
        <v>254</v>
      </c>
      <c r="D30" s="212">
        <f t="shared" si="7"/>
        <v>50000</v>
      </c>
      <c r="E30" s="139">
        <v>50000</v>
      </c>
      <c r="F30" s="212">
        <f t="shared" si="12"/>
        <v>0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>
        <v>50730</v>
      </c>
      <c r="Q30" s="115">
        <v>51461</v>
      </c>
      <c r="R30" s="51"/>
      <c r="S30" s="136"/>
      <c r="T30" s="105"/>
      <c r="V30" s="141"/>
      <c r="W30" s="105"/>
    </row>
    <row r="31" spans="1:80" ht="18" customHeight="1">
      <c r="A31" s="76" t="s">
        <v>239</v>
      </c>
      <c r="B31" s="82" t="s">
        <v>255</v>
      </c>
      <c r="C31" s="78" t="s">
        <v>256</v>
      </c>
      <c r="D31" s="212">
        <f t="shared" si="7"/>
        <v>4500</v>
      </c>
      <c r="E31" s="139">
        <v>4500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4566</v>
      </c>
      <c r="Q31" s="115">
        <v>4631</v>
      </c>
      <c r="R31" s="51"/>
      <c r="S31" s="136"/>
      <c r="T31" s="105"/>
      <c r="V31" s="141"/>
      <c r="W31" s="105"/>
    </row>
    <row r="32" spans="1:80" ht="18" customHeight="1">
      <c r="A32" s="76" t="s">
        <v>242</v>
      </c>
      <c r="B32" s="82" t="s">
        <v>258</v>
      </c>
      <c r="C32" s="83" t="s">
        <v>259</v>
      </c>
      <c r="D32" s="212">
        <f t="shared" si="7"/>
        <v>128000</v>
      </c>
      <c r="E32" s="139">
        <v>128000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129869</v>
      </c>
      <c r="Q32" s="115">
        <v>131739</v>
      </c>
      <c r="R32" s="51"/>
      <c r="S32" s="136"/>
      <c r="T32" s="105"/>
      <c r="V32" s="141"/>
      <c r="W32" s="105"/>
    </row>
    <row r="33" spans="1:23" ht="18" customHeight="1">
      <c r="A33" s="76" t="s">
        <v>244</v>
      </c>
      <c r="B33" s="82" t="s">
        <v>261</v>
      </c>
      <c r="C33" s="78" t="s">
        <v>262</v>
      </c>
      <c r="D33" s="212">
        <f t="shared" si="7"/>
        <v>12000</v>
      </c>
      <c r="E33" s="139">
        <v>0</v>
      </c>
      <c r="F33" s="212">
        <f t="shared" si="12"/>
        <v>12000</v>
      </c>
      <c r="G33" s="115"/>
      <c r="H33" s="115"/>
      <c r="I33" s="115"/>
      <c r="J33" s="115">
        <v>12000</v>
      </c>
      <c r="K33" s="115"/>
      <c r="L33" s="115"/>
      <c r="M33" s="115"/>
      <c r="N33" s="115"/>
      <c r="O33" s="115"/>
      <c r="P33" s="115">
        <v>12175</v>
      </c>
      <c r="Q33" s="115">
        <v>12351</v>
      </c>
      <c r="R33" s="51"/>
      <c r="S33" s="136"/>
      <c r="T33" s="105"/>
      <c r="V33" s="141"/>
      <c r="W33" s="105"/>
    </row>
    <row r="34" spans="1:23" ht="18" customHeight="1">
      <c r="A34" s="76" t="s">
        <v>249</v>
      </c>
      <c r="B34" s="77" t="s">
        <v>263</v>
      </c>
      <c r="C34" s="78" t="s">
        <v>264</v>
      </c>
      <c r="D34" s="212">
        <f t="shared" si="7"/>
        <v>25000</v>
      </c>
      <c r="E34" s="139">
        <v>25000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25365</v>
      </c>
      <c r="Q34" s="115">
        <v>25730</v>
      </c>
      <c r="R34" s="51"/>
      <c r="S34" s="136"/>
      <c r="T34" s="105"/>
      <c r="V34" s="141"/>
      <c r="W34" s="105"/>
    </row>
    <row r="35" spans="1:23" ht="18" customHeight="1">
      <c r="A35" s="76" t="s">
        <v>252</v>
      </c>
      <c r="B35" s="77" t="s">
        <v>266</v>
      </c>
      <c r="C35" s="78" t="s">
        <v>267</v>
      </c>
      <c r="D35" s="212">
        <f t="shared" si="7"/>
        <v>101000</v>
      </c>
      <c r="E35" s="139">
        <v>66000</v>
      </c>
      <c r="F35" s="212">
        <f t="shared" si="12"/>
        <v>35000</v>
      </c>
      <c r="G35" s="115"/>
      <c r="H35" s="115"/>
      <c r="I35" s="115"/>
      <c r="J35" s="115">
        <v>35000</v>
      </c>
      <c r="K35" s="115"/>
      <c r="L35" s="115"/>
      <c r="M35" s="115"/>
      <c r="N35" s="115"/>
      <c r="O35" s="115"/>
      <c r="P35" s="115">
        <v>102480</v>
      </c>
      <c r="Q35" s="115">
        <v>103950</v>
      </c>
      <c r="R35" s="51"/>
      <c r="S35" s="136"/>
      <c r="T35" s="105"/>
      <c r="V35" s="141"/>
      <c r="W35" s="105"/>
    </row>
    <row r="36" spans="1:23" ht="18" customHeight="1">
      <c r="A36" s="76" t="s">
        <v>257</v>
      </c>
      <c r="B36" s="77" t="s">
        <v>269</v>
      </c>
      <c r="C36" s="78" t="s">
        <v>270</v>
      </c>
      <c r="D36" s="212">
        <f t="shared" si="7"/>
        <v>12000</v>
      </c>
      <c r="E36" s="139">
        <v>12000</v>
      </c>
      <c r="F36" s="212">
        <f t="shared" si="12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v>12175</v>
      </c>
      <c r="Q36" s="115">
        <v>12351</v>
      </c>
      <c r="R36" s="51"/>
      <c r="S36" s="136"/>
      <c r="T36" s="105"/>
      <c r="V36" s="141"/>
      <c r="W36" s="105"/>
    </row>
    <row r="37" spans="1:23" ht="18" customHeight="1">
      <c r="A37" s="76" t="s">
        <v>260</v>
      </c>
      <c r="B37" s="82" t="s">
        <v>272</v>
      </c>
      <c r="C37" s="78" t="s">
        <v>273</v>
      </c>
      <c r="D37" s="212">
        <f t="shared" si="7"/>
        <v>35400</v>
      </c>
      <c r="E37" s="139">
        <v>35400</v>
      </c>
      <c r="F37" s="212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35917</v>
      </c>
      <c r="Q37" s="115">
        <v>36434</v>
      </c>
      <c r="R37" s="51"/>
      <c r="S37" s="136"/>
      <c r="T37" s="105"/>
      <c r="V37" s="141"/>
      <c r="W37" s="105"/>
    </row>
    <row r="38" spans="1:23" ht="18" customHeight="1">
      <c r="A38" s="76"/>
      <c r="B38" s="74" t="s">
        <v>275</v>
      </c>
      <c r="C38" s="80" t="s">
        <v>276</v>
      </c>
      <c r="D38" s="213">
        <f t="shared" ref="D38:Q38" si="13">SUM(D39:D42)</f>
        <v>107900</v>
      </c>
      <c r="E38" s="213">
        <f t="shared" si="13"/>
        <v>107900</v>
      </c>
      <c r="F38" s="213">
        <f t="shared" si="13"/>
        <v>0</v>
      </c>
      <c r="G38" s="213">
        <f t="shared" si="13"/>
        <v>0</v>
      </c>
      <c r="H38" s="213">
        <f t="shared" si="13"/>
        <v>0</v>
      </c>
      <c r="I38" s="213">
        <f t="shared" si="13"/>
        <v>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109475</v>
      </c>
      <c r="Q38" s="213">
        <f t="shared" si="13"/>
        <v>111052</v>
      </c>
      <c r="R38" s="51"/>
      <c r="S38" s="136"/>
      <c r="T38" s="105"/>
      <c r="V38" s="141"/>
      <c r="W38" s="105"/>
    </row>
    <row r="39" spans="1:23" ht="18" customHeight="1">
      <c r="A39" s="76" t="s">
        <v>265</v>
      </c>
      <c r="B39" s="82" t="s">
        <v>279</v>
      </c>
      <c r="C39" s="78" t="s">
        <v>280</v>
      </c>
      <c r="D39" s="212">
        <f t="shared" si="7"/>
        <v>20000</v>
      </c>
      <c r="E39" s="139">
        <v>20000</v>
      </c>
      <c r="F39" s="212">
        <f t="shared" ref="F39:F42" si="14">SUM(G39:N39)</f>
        <v>0</v>
      </c>
      <c r="G39" s="115"/>
      <c r="H39" s="115"/>
      <c r="I39" s="115"/>
      <c r="J39" s="115"/>
      <c r="K39" s="115"/>
      <c r="L39" s="115"/>
      <c r="M39" s="115"/>
      <c r="N39" s="115"/>
      <c r="O39" s="115"/>
      <c r="P39" s="115">
        <v>20292</v>
      </c>
      <c r="Q39" s="115">
        <v>20584</v>
      </c>
      <c r="R39" s="51"/>
      <c r="S39" s="136"/>
      <c r="T39" s="105"/>
      <c r="V39" s="141"/>
      <c r="W39" s="105"/>
    </row>
    <row r="40" spans="1:23" ht="18" customHeight="1">
      <c r="A40" s="76" t="s">
        <v>268</v>
      </c>
      <c r="B40" s="82" t="s">
        <v>281</v>
      </c>
      <c r="C40" s="78" t="s">
        <v>282</v>
      </c>
      <c r="D40" s="212">
        <f t="shared" si="7"/>
        <v>3500</v>
      </c>
      <c r="E40" s="139">
        <v>3500</v>
      </c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3551</v>
      </c>
      <c r="Q40" s="115">
        <v>3602</v>
      </c>
      <c r="R40" s="51"/>
      <c r="S40" s="136"/>
      <c r="T40" s="105"/>
      <c r="V40" s="141"/>
      <c r="W40" s="105"/>
    </row>
    <row r="41" spans="1:23" ht="18" customHeight="1">
      <c r="A41" s="76" t="s">
        <v>271</v>
      </c>
      <c r="B41" s="82" t="s">
        <v>284</v>
      </c>
      <c r="C41" s="78" t="s">
        <v>285</v>
      </c>
      <c r="D41" s="212">
        <f t="shared" si="7"/>
        <v>4000</v>
      </c>
      <c r="E41" s="139">
        <v>4000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4058</v>
      </c>
      <c r="Q41" s="115">
        <v>4117</v>
      </c>
      <c r="R41" s="51"/>
      <c r="S41" s="136"/>
      <c r="T41" s="105"/>
      <c r="V41" s="141"/>
      <c r="W41" s="105"/>
    </row>
    <row r="42" spans="1:23" ht="18" customHeight="1">
      <c r="A42" s="76" t="s">
        <v>274</v>
      </c>
      <c r="B42" s="82" t="s">
        <v>287</v>
      </c>
      <c r="C42" s="78" t="s">
        <v>288</v>
      </c>
      <c r="D42" s="212">
        <f t="shared" si="7"/>
        <v>80400</v>
      </c>
      <c r="E42" s="139">
        <v>80400</v>
      </c>
      <c r="F42" s="212">
        <f t="shared" si="14"/>
        <v>0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>
        <v>81574</v>
      </c>
      <c r="Q42" s="115">
        <v>82749</v>
      </c>
      <c r="R42" s="51"/>
      <c r="S42" s="136"/>
      <c r="T42" s="105"/>
      <c r="V42" s="141"/>
      <c r="W42" s="105"/>
    </row>
    <row r="43" spans="1:23" ht="18" customHeight="1">
      <c r="A43" s="76"/>
      <c r="B43" s="74" t="s">
        <v>289</v>
      </c>
      <c r="C43" s="80" t="s">
        <v>290</v>
      </c>
      <c r="D43" s="213">
        <f>D44</f>
        <v>8500</v>
      </c>
      <c r="E43" s="213">
        <f t="shared" ref="E43:Q43" si="15">E44</f>
        <v>8500</v>
      </c>
      <c r="F43" s="213">
        <f t="shared" si="15"/>
        <v>0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0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8624</v>
      </c>
      <c r="Q43" s="213">
        <f t="shared" si="15"/>
        <v>8739</v>
      </c>
      <c r="R43" s="51"/>
      <c r="S43" s="136"/>
      <c r="T43" s="105"/>
      <c r="V43" s="141"/>
      <c r="W43" s="105"/>
    </row>
    <row r="44" spans="1:23" ht="18" customHeight="1">
      <c r="A44" s="81"/>
      <c r="B44" s="74" t="s">
        <v>291</v>
      </c>
      <c r="C44" s="80" t="s">
        <v>292</v>
      </c>
      <c r="D44" s="213">
        <f>SUM(D45:D47)</f>
        <v>8500</v>
      </c>
      <c r="E44" s="213">
        <f t="shared" ref="E44:Q44" si="16">SUM(E45:E47)</f>
        <v>8500</v>
      </c>
      <c r="F44" s="213">
        <f t="shared" si="16"/>
        <v>0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0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8624</v>
      </c>
      <c r="Q44" s="213">
        <f t="shared" si="16"/>
        <v>8739</v>
      </c>
      <c r="R44" s="51"/>
      <c r="S44" s="136"/>
      <c r="T44" s="105"/>
      <c r="V44" s="141"/>
      <c r="W44" s="105"/>
    </row>
    <row r="45" spans="1:23" ht="18" customHeight="1">
      <c r="A45" s="76" t="s">
        <v>277</v>
      </c>
      <c r="B45" s="82" t="s">
        <v>294</v>
      </c>
      <c r="C45" s="78" t="s">
        <v>295</v>
      </c>
      <c r="D45" s="212">
        <f t="shared" ref="D45:D47" si="17">E45+F45</f>
        <v>8000</v>
      </c>
      <c r="E45" s="139">
        <v>8000</v>
      </c>
      <c r="F45" s="212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8117</v>
      </c>
      <c r="Q45" s="115">
        <v>8224</v>
      </c>
      <c r="R45" s="51"/>
      <c r="S45" s="136"/>
      <c r="T45" s="105"/>
      <c r="V45" s="141"/>
      <c r="W45" s="105"/>
    </row>
    <row r="46" spans="1:23" ht="18" customHeight="1">
      <c r="A46" s="76" t="s">
        <v>278</v>
      </c>
      <c r="B46" s="82" t="s">
        <v>296</v>
      </c>
      <c r="C46" s="78" t="s">
        <v>297</v>
      </c>
      <c r="D46" s="212">
        <f t="shared" si="17"/>
        <v>500</v>
      </c>
      <c r="E46" s="139">
        <v>500</v>
      </c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507</v>
      </c>
      <c r="Q46" s="115">
        <v>515</v>
      </c>
      <c r="R46" s="51"/>
      <c r="S46" s="136"/>
      <c r="T46" s="105"/>
      <c r="V46" s="141"/>
      <c r="W46" s="105"/>
    </row>
    <row r="47" spans="1:23" ht="18" customHeight="1">
      <c r="A47" s="76" t="s">
        <v>283</v>
      </c>
      <c r="B47" s="82" t="s">
        <v>344</v>
      </c>
      <c r="C47" s="78" t="s">
        <v>345</v>
      </c>
      <c r="D47" s="212">
        <f t="shared" si="17"/>
        <v>0</v>
      </c>
      <c r="E47" s="139">
        <v>0</v>
      </c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>
        <v>0</v>
      </c>
      <c r="Q47" s="115">
        <v>0</v>
      </c>
      <c r="R47" s="51"/>
      <c r="S47" s="136"/>
      <c r="T47" s="105"/>
      <c r="V47" s="141"/>
      <c r="W47" s="105"/>
    </row>
    <row r="48" spans="1:23" ht="29.25" hidden="1" customHeight="1">
      <c r="A48" s="76"/>
      <c r="B48" s="74" t="s">
        <v>298</v>
      </c>
      <c r="C48" s="84" t="s">
        <v>368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>
      <c r="A49" s="76"/>
      <c r="B49" s="82" t="s">
        <v>374</v>
      </c>
      <c r="C49" s="80" t="s">
        <v>376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>
      <c r="A50" s="76"/>
      <c r="B50" s="82" t="s">
        <v>375</v>
      </c>
      <c r="C50" s="78" t="s">
        <v>377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>
      <c r="A51" s="265" t="s">
        <v>346</v>
      </c>
      <c r="B51" s="266"/>
      <c r="C51" s="267"/>
      <c r="D51" s="214">
        <f>D52</f>
        <v>0</v>
      </c>
      <c r="E51" s="214">
        <f t="shared" ref="E51:Q52" si="22">E52</f>
        <v>0</v>
      </c>
      <c r="F51" s="214">
        <f t="shared" si="22"/>
        <v>0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0</v>
      </c>
      <c r="K51" s="214">
        <f t="shared" si="22"/>
        <v>0</v>
      </c>
      <c r="L51" s="214">
        <f t="shared" si="22"/>
        <v>0</v>
      </c>
      <c r="M51" s="214">
        <f t="shared" si="22"/>
        <v>0</v>
      </c>
      <c r="N51" s="214">
        <f t="shared" si="22"/>
        <v>0</v>
      </c>
      <c r="O51" s="214">
        <f t="shared" si="22"/>
        <v>0</v>
      </c>
      <c r="P51" s="214">
        <f t="shared" si="22"/>
        <v>0</v>
      </c>
      <c r="Q51" s="214">
        <f t="shared" si="22"/>
        <v>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>
      <c r="A52" s="71"/>
      <c r="B52" s="72" t="s">
        <v>219</v>
      </c>
      <c r="C52" s="73" t="s">
        <v>8</v>
      </c>
      <c r="D52" s="213">
        <f>D53</f>
        <v>0</v>
      </c>
      <c r="E52" s="213">
        <f t="shared" si="22"/>
        <v>0</v>
      </c>
      <c r="F52" s="213">
        <f t="shared" si="22"/>
        <v>0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0</v>
      </c>
      <c r="K52" s="213">
        <f t="shared" si="22"/>
        <v>0</v>
      </c>
      <c r="L52" s="213">
        <f t="shared" si="22"/>
        <v>0</v>
      </c>
      <c r="M52" s="213">
        <f t="shared" si="22"/>
        <v>0</v>
      </c>
      <c r="N52" s="213">
        <f t="shared" si="22"/>
        <v>0</v>
      </c>
      <c r="O52" s="213">
        <f t="shared" si="22"/>
        <v>0</v>
      </c>
      <c r="P52" s="213">
        <f t="shared" si="22"/>
        <v>0</v>
      </c>
      <c r="Q52" s="213">
        <f t="shared" si="22"/>
        <v>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>
      <c r="A53" s="71"/>
      <c r="B53" s="72" t="s">
        <v>324</v>
      </c>
      <c r="C53" s="85" t="s">
        <v>363</v>
      </c>
      <c r="D53" s="213">
        <f>D54+D56</f>
        <v>0</v>
      </c>
      <c r="E53" s="213">
        <f t="shared" ref="E53:Q53" si="23">E54+E56</f>
        <v>0</v>
      </c>
      <c r="F53" s="213">
        <f t="shared" si="23"/>
        <v>0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0</v>
      </c>
      <c r="K53" s="213">
        <f t="shared" si="23"/>
        <v>0</v>
      </c>
      <c r="L53" s="213">
        <f t="shared" si="23"/>
        <v>0</v>
      </c>
      <c r="M53" s="213">
        <f t="shared" si="23"/>
        <v>0</v>
      </c>
      <c r="N53" s="213">
        <f t="shared" si="23"/>
        <v>0</v>
      </c>
      <c r="O53" s="213">
        <f t="shared" si="23"/>
        <v>0</v>
      </c>
      <c r="P53" s="213">
        <f t="shared" si="23"/>
        <v>0</v>
      </c>
      <c r="Q53" s="213">
        <f t="shared" si="23"/>
        <v>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>
      <c r="A54" s="71"/>
      <c r="B54" s="72" t="s">
        <v>361</v>
      </c>
      <c r="C54" s="73" t="s">
        <v>364</v>
      </c>
      <c r="D54" s="213">
        <f>D55</f>
        <v>0</v>
      </c>
      <c r="E54" s="213">
        <f t="shared" ref="E54:Q54" si="24">E55</f>
        <v>0</v>
      </c>
      <c r="F54" s="213">
        <f t="shared" si="24"/>
        <v>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0</v>
      </c>
      <c r="N54" s="213">
        <f t="shared" si="24"/>
        <v>0</v>
      </c>
      <c r="O54" s="213">
        <f t="shared" si="24"/>
        <v>0</v>
      </c>
      <c r="P54" s="213">
        <f t="shared" si="24"/>
        <v>0</v>
      </c>
      <c r="Q54" s="213">
        <f t="shared" si="24"/>
        <v>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>
      <c r="A55" s="76" t="s">
        <v>286</v>
      </c>
      <c r="B55" s="87" t="s">
        <v>365</v>
      </c>
      <c r="C55" s="78" t="s">
        <v>127</v>
      </c>
      <c r="D55" s="212">
        <f t="shared" ref="D55:D58" si="25">E55+F55</f>
        <v>0</v>
      </c>
      <c r="E55" s="139"/>
      <c r="F55" s="212">
        <f>SUM(G55:N55)</f>
        <v>0</v>
      </c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1"/>
      <c r="S55" s="136"/>
      <c r="T55" s="105"/>
      <c r="V55" s="141"/>
      <c r="W55" s="105"/>
    </row>
    <row r="56" spans="1:80" s="39" customFormat="1" ht="18" customHeight="1">
      <c r="A56" s="81"/>
      <c r="B56" s="88" t="s">
        <v>325</v>
      </c>
      <c r="C56" s="80" t="s">
        <v>326</v>
      </c>
      <c r="D56" s="213">
        <f t="shared" ref="D56:Q56" si="26">SUM(D57:D58)</f>
        <v>0</v>
      </c>
      <c r="E56" s="213">
        <f t="shared" si="26"/>
        <v>0</v>
      </c>
      <c r="F56" s="213">
        <f t="shared" si="26"/>
        <v>0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0</v>
      </c>
      <c r="K56" s="213">
        <f t="shared" si="26"/>
        <v>0</v>
      </c>
      <c r="L56" s="213">
        <f t="shared" si="26"/>
        <v>0</v>
      </c>
      <c r="M56" s="213">
        <f t="shared" si="26"/>
        <v>0</v>
      </c>
      <c r="N56" s="213">
        <f t="shared" si="26"/>
        <v>0</v>
      </c>
      <c r="O56" s="213">
        <f t="shared" si="26"/>
        <v>0</v>
      </c>
      <c r="P56" s="213">
        <f t="shared" si="26"/>
        <v>0</v>
      </c>
      <c r="Q56" s="213">
        <f t="shared" si="26"/>
        <v>0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>
      <c r="A57" s="76" t="s">
        <v>293</v>
      </c>
      <c r="B57" s="87" t="s">
        <v>327</v>
      </c>
      <c r="C57" s="78" t="s">
        <v>130</v>
      </c>
      <c r="D57" s="212">
        <f t="shared" si="25"/>
        <v>0</v>
      </c>
      <c r="E57" s="139"/>
      <c r="F57" s="212">
        <f t="shared" ref="F57:F58" si="27">SUM(G57:N57)</f>
        <v>0</v>
      </c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51"/>
      <c r="S57" s="136"/>
      <c r="T57" s="105"/>
      <c r="V57" s="141"/>
      <c r="W57" s="105"/>
    </row>
    <row r="58" spans="1:80" ht="18" customHeight="1">
      <c r="A58" s="76" t="s">
        <v>311</v>
      </c>
      <c r="B58" s="87" t="s">
        <v>330</v>
      </c>
      <c r="C58" s="78" t="s">
        <v>136</v>
      </c>
      <c r="D58" s="212">
        <f t="shared" si="25"/>
        <v>0</v>
      </c>
      <c r="E58" s="139"/>
      <c r="F58" s="212">
        <f t="shared" si="27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51"/>
      <c r="S58" s="136"/>
      <c r="T58" s="105"/>
      <c r="V58" s="141"/>
      <c r="W58" s="105"/>
    </row>
    <row r="59" spans="1:80" s="46" customFormat="1" ht="43.5" customHeight="1">
      <c r="A59" s="262" t="s">
        <v>347</v>
      </c>
      <c r="B59" s="263"/>
      <c r="C59" s="264"/>
      <c r="D59" s="215">
        <f t="shared" ref="D59:Q59" si="28">D60+D76+D80+D84+D88+D92+D98+D102+D106+D121+D128+D144</f>
        <v>2562931</v>
      </c>
      <c r="E59" s="215">
        <f t="shared" si="28"/>
        <v>1515300</v>
      </c>
      <c r="F59" s="215">
        <f t="shared" si="28"/>
        <v>1047631</v>
      </c>
      <c r="G59" s="215">
        <f t="shared" si="28"/>
        <v>0</v>
      </c>
      <c r="H59" s="215">
        <f t="shared" si="28"/>
        <v>0</v>
      </c>
      <c r="I59" s="215">
        <f t="shared" si="28"/>
        <v>909631</v>
      </c>
      <c r="J59" s="215">
        <f t="shared" si="28"/>
        <v>138000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2600370</v>
      </c>
      <c r="Q59" s="215">
        <f t="shared" si="28"/>
        <v>2637834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>
      <c r="A60" s="259" t="s">
        <v>348</v>
      </c>
      <c r="B60" s="260"/>
      <c r="C60" s="261"/>
      <c r="D60" s="214">
        <f>D61</f>
        <v>1018300</v>
      </c>
      <c r="E60" s="214">
        <f>E61</f>
        <v>602300</v>
      </c>
      <c r="F60" s="214">
        <f>F61</f>
        <v>416000</v>
      </c>
      <c r="G60" s="214">
        <f t="shared" ref="G60:Q60" si="29">G61</f>
        <v>0</v>
      </c>
      <c r="H60" s="214">
        <f t="shared" si="29"/>
        <v>0</v>
      </c>
      <c r="I60" s="214">
        <f t="shared" si="29"/>
        <v>416000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1033167</v>
      </c>
      <c r="Q60" s="224">
        <f t="shared" si="29"/>
        <v>1048044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>
      <c r="A61" s="71"/>
      <c r="B61" s="72" t="s">
        <v>205</v>
      </c>
      <c r="C61" s="73" t="s">
        <v>378</v>
      </c>
      <c r="D61" s="213">
        <f>D62+D70+D73</f>
        <v>1018300</v>
      </c>
      <c r="E61" s="213">
        <f>E62+E70+E73</f>
        <v>602300</v>
      </c>
      <c r="F61" s="213">
        <f>F62+F70+F73</f>
        <v>416000</v>
      </c>
      <c r="G61" s="213">
        <f t="shared" ref="G61:Q61" si="30">G62+G70+G73</f>
        <v>0</v>
      </c>
      <c r="H61" s="213">
        <f t="shared" si="30"/>
        <v>0</v>
      </c>
      <c r="I61" s="213">
        <f t="shared" si="30"/>
        <v>416000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1033167</v>
      </c>
      <c r="Q61" s="223">
        <f t="shared" si="30"/>
        <v>1048044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>
      <c r="A62" s="89"/>
      <c r="B62" s="90" t="s">
        <v>206</v>
      </c>
      <c r="C62" s="91" t="s">
        <v>207</v>
      </c>
      <c r="D62" s="213">
        <f>D63+D65+D67</f>
        <v>999800</v>
      </c>
      <c r="E62" s="213">
        <f>E63+E65+E67</f>
        <v>583800</v>
      </c>
      <c r="F62" s="213">
        <f>F63+F65+F67</f>
        <v>416000</v>
      </c>
      <c r="G62" s="213">
        <f t="shared" ref="G62:Q62" si="31">G63+G65+G67</f>
        <v>0</v>
      </c>
      <c r="H62" s="213">
        <f t="shared" si="31"/>
        <v>0</v>
      </c>
      <c r="I62" s="213">
        <f t="shared" si="31"/>
        <v>416000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1014397</v>
      </c>
      <c r="Q62" s="223">
        <f t="shared" si="31"/>
        <v>1029004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>
      <c r="A63" s="71"/>
      <c r="B63" s="90" t="s">
        <v>208</v>
      </c>
      <c r="C63" s="91" t="s">
        <v>366</v>
      </c>
      <c r="D63" s="213">
        <f>D64</f>
        <v>795000</v>
      </c>
      <c r="E63" s="213">
        <f>E64</f>
        <v>440000</v>
      </c>
      <c r="F63" s="213">
        <f>F64</f>
        <v>355000</v>
      </c>
      <c r="G63" s="213">
        <f t="shared" ref="G63:Q63" si="32">G64</f>
        <v>0</v>
      </c>
      <c r="H63" s="213">
        <f t="shared" si="32"/>
        <v>0</v>
      </c>
      <c r="I63" s="213">
        <f t="shared" si="32"/>
        <v>355000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806607</v>
      </c>
      <c r="Q63" s="223">
        <f t="shared" si="32"/>
        <v>818222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>
      <c r="A64" s="76" t="s">
        <v>313</v>
      </c>
      <c r="B64" s="87" t="s">
        <v>210</v>
      </c>
      <c r="C64" s="78" t="s">
        <v>211</v>
      </c>
      <c r="D64" s="212">
        <f t="shared" ref="D64" si="33">E64+F64</f>
        <v>795000</v>
      </c>
      <c r="E64" s="139">
        <v>440000</v>
      </c>
      <c r="F64" s="212">
        <f>SUM(G64:N64)</f>
        <v>355000</v>
      </c>
      <c r="G64" s="139"/>
      <c r="H64" s="139"/>
      <c r="I64" s="139">
        <v>355000</v>
      </c>
      <c r="J64" s="139"/>
      <c r="K64" s="139"/>
      <c r="L64" s="139"/>
      <c r="M64" s="139"/>
      <c r="N64" s="139"/>
      <c r="O64" s="139"/>
      <c r="P64" s="139">
        <v>806607</v>
      </c>
      <c r="Q64" s="140">
        <v>818222</v>
      </c>
      <c r="R64" s="51"/>
      <c r="S64" s="136"/>
      <c r="T64" s="105"/>
      <c r="V64" s="141"/>
      <c r="W64" s="105"/>
    </row>
    <row r="65" spans="1:80" s="39" customFormat="1" ht="18" customHeight="1">
      <c r="A65" s="81"/>
      <c r="B65" s="92" t="s">
        <v>367</v>
      </c>
      <c r="C65" s="93" t="s">
        <v>212</v>
      </c>
      <c r="D65" s="213">
        <f t="shared" ref="D65:E65" si="34">D66</f>
        <v>68100</v>
      </c>
      <c r="E65" s="213">
        <f t="shared" si="34"/>
        <v>68100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69094</v>
      </c>
      <c r="Q65" s="223">
        <f t="shared" si="35"/>
        <v>70089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>
      <c r="A66" s="76" t="s">
        <v>314</v>
      </c>
      <c r="B66" s="87" t="s">
        <v>214</v>
      </c>
      <c r="C66" s="78" t="s">
        <v>215</v>
      </c>
      <c r="D66" s="212">
        <f t="shared" ref="D66" si="36">E66+F66</f>
        <v>68100</v>
      </c>
      <c r="E66" s="139">
        <v>68100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69094</v>
      </c>
      <c r="Q66" s="115">
        <v>70089</v>
      </c>
      <c r="R66" s="51"/>
      <c r="S66" s="136"/>
      <c r="T66" s="105"/>
      <c r="V66" s="141"/>
      <c r="W66" s="105"/>
    </row>
    <row r="67" spans="1:80" s="39" customFormat="1" ht="16.5" customHeight="1">
      <c r="A67" s="81"/>
      <c r="B67" s="92" t="s">
        <v>350</v>
      </c>
      <c r="C67" s="93" t="s">
        <v>216</v>
      </c>
      <c r="D67" s="213">
        <f t="shared" ref="D67:E67" si="37">D68+D69</f>
        <v>136700</v>
      </c>
      <c r="E67" s="213">
        <f t="shared" si="37"/>
        <v>75700</v>
      </c>
      <c r="F67" s="213">
        <f>F68+F69</f>
        <v>61000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61000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138696</v>
      </c>
      <c r="Q67" s="223">
        <f t="shared" si="38"/>
        <v>140693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>
      <c r="A68" s="76" t="s">
        <v>315</v>
      </c>
      <c r="B68" s="87" t="s">
        <v>217</v>
      </c>
      <c r="C68" s="78" t="s">
        <v>218</v>
      </c>
      <c r="D68" s="212">
        <f t="shared" ref="D68:D69" si="39">E68+F68</f>
        <v>123200</v>
      </c>
      <c r="E68" s="139">
        <v>68200</v>
      </c>
      <c r="F68" s="212">
        <f>SUM(G68:N68)</f>
        <v>55000</v>
      </c>
      <c r="G68" s="115"/>
      <c r="H68" s="115"/>
      <c r="I68" s="115">
        <v>55000</v>
      </c>
      <c r="J68" s="115"/>
      <c r="K68" s="115"/>
      <c r="L68" s="115"/>
      <c r="M68" s="115"/>
      <c r="N68" s="115"/>
      <c r="O68" s="115"/>
      <c r="P68" s="115">
        <v>124999</v>
      </c>
      <c r="Q68" s="115">
        <v>126799</v>
      </c>
      <c r="R68" s="51"/>
      <c r="S68" s="136"/>
      <c r="T68" s="105"/>
      <c r="V68" s="141"/>
      <c r="W68" s="105"/>
    </row>
    <row r="69" spans="1:80" ht="18" customHeight="1">
      <c r="A69" s="76" t="s">
        <v>316</v>
      </c>
      <c r="B69" s="87" t="s">
        <v>220</v>
      </c>
      <c r="C69" s="78" t="s">
        <v>349</v>
      </c>
      <c r="D69" s="212">
        <f t="shared" si="39"/>
        <v>13500</v>
      </c>
      <c r="E69" s="139">
        <v>7500</v>
      </c>
      <c r="F69" s="212">
        <f>SUM(G69:N69)</f>
        <v>6000</v>
      </c>
      <c r="G69" s="115"/>
      <c r="H69" s="115"/>
      <c r="I69" s="115">
        <v>6000</v>
      </c>
      <c r="J69" s="115"/>
      <c r="K69" s="115"/>
      <c r="L69" s="115"/>
      <c r="M69" s="115"/>
      <c r="N69" s="115"/>
      <c r="O69" s="115"/>
      <c r="P69" s="115">
        <v>13697</v>
      </c>
      <c r="Q69" s="115">
        <v>13894</v>
      </c>
      <c r="R69" s="51"/>
      <c r="S69" s="136"/>
      <c r="T69" s="105"/>
      <c r="V69" s="141"/>
      <c r="W69" s="105"/>
    </row>
    <row r="70" spans="1:80" s="39" customFormat="1" ht="18" customHeight="1">
      <c r="A70" s="81"/>
      <c r="B70" s="74" t="s">
        <v>221</v>
      </c>
      <c r="C70" s="75" t="s">
        <v>222</v>
      </c>
      <c r="D70" s="213">
        <f t="shared" ref="D70:Q74" si="40">D71</f>
        <v>18500</v>
      </c>
      <c r="E70" s="213">
        <f t="shared" si="40"/>
        <v>18500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18770</v>
      </c>
      <c r="Q70" s="213">
        <f t="shared" si="40"/>
        <v>19040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>
      <c r="A71" s="81"/>
      <c r="B71" s="74" t="s">
        <v>223</v>
      </c>
      <c r="C71" s="75" t="s">
        <v>418</v>
      </c>
      <c r="D71" s="213">
        <f t="shared" si="40"/>
        <v>18500</v>
      </c>
      <c r="E71" s="213">
        <f t="shared" si="40"/>
        <v>18500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18770</v>
      </c>
      <c r="Q71" s="213">
        <f t="shared" si="40"/>
        <v>19040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>
      <c r="A72" s="76" t="s">
        <v>317</v>
      </c>
      <c r="B72" s="87" t="s">
        <v>227</v>
      </c>
      <c r="C72" s="78" t="s">
        <v>228</v>
      </c>
      <c r="D72" s="212">
        <f t="shared" ref="D72" si="41">E72+F72</f>
        <v>18500</v>
      </c>
      <c r="E72" s="139">
        <v>18500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18770</v>
      </c>
      <c r="Q72" s="115">
        <v>19040</v>
      </c>
      <c r="R72" s="51"/>
      <c r="S72" s="136"/>
      <c r="T72" s="105"/>
      <c r="V72" s="141"/>
      <c r="W72" s="105"/>
    </row>
    <row r="73" spans="1:80" s="39" customFormat="1" ht="18" customHeight="1">
      <c r="A73" s="81"/>
      <c r="B73" s="88" t="s">
        <v>298</v>
      </c>
      <c r="C73" s="137" t="s">
        <v>368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>
      <c r="A74" s="81"/>
      <c r="B74" s="88" t="s">
        <v>299</v>
      </c>
      <c r="C74" s="80" t="s">
        <v>300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>
      <c r="A75" s="76" t="s">
        <v>206</v>
      </c>
      <c r="B75" s="87" t="s">
        <v>301</v>
      </c>
      <c r="C75" s="78" t="s">
        <v>320</v>
      </c>
      <c r="D75" s="212">
        <f t="shared" ref="D75" si="4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>
      <c r="A76" s="256" t="s">
        <v>419</v>
      </c>
      <c r="B76" s="257"/>
      <c r="C76" s="258"/>
      <c r="D76" s="214">
        <f t="shared" ref="D76:Q78" si="43">D77</f>
        <v>405000</v>
      </c>
      <c r="E76" s="214">
        <f t="shared" si="43"/>
        <v>405000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410913</v>
      </c>
      <c r="Q76" s="214">
        <f t="shared" si="43"/>
        <v>416830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>
      <c r="A77" s="71"/>
      <c r="B77" s="72" t="s">
        <v>302</v>
      </c>
      <c r="C77" s="85" t="s">
        <v>303</v>
      </c>
      <c r="D77" s="213">
        <f t="shared" si="43"/>
        <v>405000</v>
      </c>
      <c r="E77" s="213">
        <f t="shared" si="43"/>
        <v>405000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410913</v>
      </c>
      <c r="Q77" s="213">
        <f t="shared" si="43"/>
        <v>416830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>
      <c r="A78" s="71"/>
      <c r="B78" s="72" t="s">
        <v>304</v>
      </c>
      <c r="C78" s="96" t="s">
        <v>305</v>
      </c>
      <c r="D78" s="213">
        <f t="shared" si="43"/>
        <v>405000</v>
      </c>
      <c r="E78" s="213">
        <f t="shared" si="43"/>
        <v>405000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410913</v>
      </c>
      <c r="Q78" s="213">
        <f t="shared" si="43"/>
        <v>416830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>
      <c r="A79" s="76" t="s">
        <v>221</v>
      </c>
      <c r="B79" s="87" t="s">
        <v>321</v>
      </c>
      <c r="C79" s="78" t="s">
        <v>322</v>
      </c>
      <c r="D79" s="212">
        <f t="shared" ref="D79" si="44">E79+F79</f>
        <v>405000</v>
      </c>
      <c r="E79" s="139">
        <v>405000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410913</v>
      </c>
      <c r="Q79" s="139">
        <v>416830</v>
      </c>
      <c r="R79" s="51"/>
      <c r="S79" s="136"/>
      <c r="T79" s="105"/>
      <c r="V79" s="141"/>
      <c r="W79" s="105"/>
    </row>
    <row r="80" spans="1:80" s="110" customFormat="1" ht="31.5" customHeight="1">
      <c r="A80" s="265" t="s">
        <v>351</v>
      </c>
      <c r="B80" s="266"/>
      <c r="C80" s="267"/>
      <c r="D80" s="214">
        <f t="shared" ref="D80:Q82" si="45">D81</f>
        <v>19000</v>
      </c>
      <c r="E80" s="214">
        <f t="shared" si="45"/>
        <v>19000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19277</v>
      </c>
      <c r="Q80" s="214">
        <f t="shared" si="45"/>
        <v>19555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>
      <c r="A81" s="71"/>
      <c r="B81" s="72" t="s">
        <v>306</v>
      </c>
      <c r="C81" s="73" t="s">
        <v>307</v>
      </c>
      <c r="D81" s="213">
        <f t="shared" si="45"/>
        <v>19000</v>
      </c>
      <c r="E81" s="213">
        <f t="shared" si="45"/>
        <v>19000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19277</v>
      </c>
      <c r="Q81" s="213">
        <f t="shared" si="45"/>
        <v>19555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>
      <c r="A82" s="71"/>
      <c r="B82" s="72" t="s">
        <v>308</v>
      </c>
      <c r="C82" s="73" t="s">
        <v>369</v>
      </c>
      <c r="D82" s="213">
        <f t="shared" si="45"/>
        <v>19000</v>
      </c>
      <c r="E82" s="213">
        <f t="shared" si="45"/>
        <v>19000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19277</v>
      </c>
      <c r="Q82" s="213">
        <f t="shared" si="45"/>
        <v>19555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>
      <c r="A83" s="76" t="s">
        <v>318</v>
      </c>
      <c r="B83" s="87" t="s">
        <v>309</v>
      </c>
      <c r="C83" s="78" t="s">
        <v>310</v>
      </c>
      <c r="D83" s="212">
        <f t="shared" ref="D83" si="46">E83+F83</f>
        <v>19000</v>
      </c>
      <c r="E83" s="139">
        <v>19000</v>
      </c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>
        <v>19277</v>
      </c>
      <c r="Q83" s="115">
        <v>19555</v>
      </c>
      <c r="R83" s="51"/>
      <c r="S83" s="136"/>
      <c r="T83" s="105"/>
      <c r="V83" s="141"/>
      <c r="W83" s="105"/>
    </row>
    <row r="84" spans="1:80" s="110" customFormat="1" ht="27" customHeight="1">
      <c r="A84" s="259" t="s">
        <v>352</v>
      </c>
      <c r="B84" s="260"/>
      <c r="C84" s="261"/>
      <c r="D84" s="214">
        <f t="shared" ref="D84:Q86" si="47">D85</f>
        <v>761631</v>
      </c>
      <c r="E84" s="214">
        <f t="shared" si="47"/>
        <v>268000</v>
      </c>
      <c r="F84" s="214">
        <f t="shared" si="47"/>
        <v>493631</v>
      </c>
      <c r="G84" s="214">
        <f t="shared" si="47"/>
        <v>0</v>
      </c>
      <c r="H84" s="214">
        <f t="shared" si="47"/>
        <v>0</v>
      </c>
      <c r="I84" s="214">
        <f t="shared" si="47"/>
        <v>493631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772751</v>
      </c>
      <c r="Q84" s="214">
        <f t="shared" si="47"/>
        <v>783878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>
      <c r="A85" s="71"/>
      <c r="B85" s="74" t="s">
        <v>221</v>
      </c>
      <c r="C85" s="75" t="s">
        <v>222</v>
      </c>
      <c r="D85" s="213">
        <f t="shared" si="47"/>
        <v>761631</v>
      </c>
      <c r="E85" s="213">
        <f t="shared" si="47"/>
        <v>268000</v>
      </c>
      <c r="F85" s="213">
        <f t="shared" si="47"/>
        <v>493631</v>
      </c>
      <c r="G85" s="213">
        <f t="shared" si="47"/>
        <v>0</v>
      </c>
      <c r="H85" s="213">
        <f t="shared" si="47"/>
        <v>0</v>
      </c>
      <c r="I85" s="213">
        <f t="shared" si="47"/>
        <v>493631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772751</v>
      </c>
      <c r="Q85" s="213">
        <f t="shared" si="47"/>
        <v>783878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>
      <c r="A86" s="71"/>
      <c r="B86" s="72" t="s">
        <v>232</v>
      </c>
      <c r="C86" s="73" t="s">
        <v>312</v>
      </c>
      <c r="D86" s="213">
        <f t="shared" si="47"/>
        <v>761631</v>
      </c>
      <c r="E86" s="213">
        <f t="shared" si="47"/>
        <v>268000</v>
      </c>
      <c r="F86" s="213">
        <f t="shared" si="47"/>
        <v>493631</v>
      </c>
      <c r="G86" s="213">
        <f t="shared" si="47"/>
        <v>0</v>
      </c>
      <c r="H86" s="213">
        <f t="shared" si="47"/>
        <v>0</v>
      </c>
      <c r="I86" s="213">
        <f t="shared" si="47"/>
        <v>493631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772751</v>
      </c>
      <c r="Q86" s="213">
        <f t="shared" si="47"/>
        <v>783878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>
      <c r="A87" s="76" t="s">
        <v>289</v>
      </c>
      <c r="B87" s="87" t="s">
        <v>237</v>
      </c>
      <c r="C87" s="78" t="s">
        <v>238</v>
      </c>
      <c r="D87" s="212">
        <f t="shared" ref="D87" si="48">E87+F87</f>
        <v>761631</v>
      </c>
      <c r="E87" s="139">
        <v>268000</v>
      </c>
      <c r="F87" s="212">
        <f>SUM(G87:N87)</f>
        <v>493631</v>
      </c>
      <c r="G87" s="115"/>
      <c r="H87" s="115"/>
      <c r="I87" s="115">
        <v>493631</v>
      </c>
      <c r="J87" s="115"/>
      <c r="K87" s="115"/>
      <c r="L87" s="115"/>
      <c r="M87" s="115"/>
      <c r="N87" s="115"/>
      <c r="O87" s="115"/>
      <c r="P87" s="115">
        <v>772751</v>
      </c>
      <c r="Q87" s="115">
        <v>783878</v>
      </c>
      <c r="R87" s="51"/>
      <c r="S87" s="136"/>
      <c r="T87" s="105"/>
      <c r="V87" s="141"/>
      <c r="W87" s="105"/>
    </row>
    <row r="88" spans="1:80" s="112" customFormat="1" ht="29.25" customHeight="1">
      <c r="A88" s="269" t="s">
        <v>353</v>
      </c>
      <c r="B88" s="270"/>
      <c r="C88" s="271"/>
      <c r="D88" s="214">
        <f t="shared" ref="D88:Q90" si="49">D89</f>
        <v>50500</v>
      </c>
      <c r="E88" s="214">
        <f t="shared" si="49"/>
        <v>50500</v>
      </c>
      <c r="F88" s="214">
        <f t="shared" si="49"/>
        <v>0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0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51237</v>
      </c>
      <c r="Q88" s="214">
        <f t="shared" si="49"/>
        <v>51975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>
      <c r="A89" s="71"/>
      <c r="B89" s="72" t="s">
        <v>221</v>
      </c>
      <c r="C89" s="75" t="s">
        <v>222</v>
      </c>
      <c r="D89" s="213">
        <f t="shared" si="49"/>
        <v>50500</v>
      </c>
      <c r="E89" s="213">
        <f t="shared" si="49"/>
        <v>50500</v>
      </c>
      <c r="F89" s="213">
        <f t="shared" si="49"/>
        <v>0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0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51237</v>
      </c>
      <c r="Q89" s="213">
        <f t="shared" si="49"/>
        <v>51975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>
      <c r="A90" s="71"/>
      <c r="B90" s="72" t="s">
        <v>275</v>
      </c>
      <c r="C90" s="73" t="s">
        <v>276</v>
      </c>
      <c r="D90" s="213">
        <f t="shared" si="49"/>
        <v>50500</v>
      </c>
      <c r="E90" s="213">
        <f t="shared" si="49"/>
        <v>50500</v>
      </c>
      <c r="F90" s="213">
        <f t="shared" si="49"/>
        <v>0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0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51237</v>
      </c>
      <c r="Q90" s="213">
        <f t="shared" si="49"/>
        <v>51975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>
      <c r="A91" s="103" t="s">
        <v>319</v>
      </c>
      <c r="B91" s="104" t="s">
        <v>379</v>
      </c>
      <c r="C91" s="94" t="s">
        <v>354</v>
      </c>
      <c r="D91" s="212">
        <f t="shared" ref="D91" si="50">E91+F91</f>
        <v>50500</v>
      </c>
      <c r="E91" s="139">
        <v>50500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51237</v>
      </c>
      <c r="Q91" s="139">
        <v>51975</v>
      </c>
      <c r="R91" s="51"/>
      <c r="S91" s="136"/>
      <c r="T91" s="105"/>
      <c r="V91" s="141"/>
      <c r="W91" s="105"/>
    </row>
    <row r="92" spans="1:80" s="112" customFormat="1" ht="31.5" customHeight="1">
      <c r="A92" s="265" t="s">
        <v>420</v>
      </c>
      <c r="B92" s="266"/>
      <c r="C92" s="267"/>
      <c r="D92" s="214">
        <f>D93</f>
        <v>0</v>
      </c>
      <c r="E92" s="214">
        <f t="shared" ref="E92:Q92" si="51">E93</f>
        <v>0</v>
      </c>
      <c r="F92" s="214">
        <f t="shared" si="51"/>
        <v>0</v>
      </c>
      <c r="G92" s="214">
        <f t="shared" si="51"/>
        <v>0</v>
      </c>
      <c r="H92" s="214">
        <f t="shared" si="51"/>
        <v>0</v>
      </c>
      <c r="I92" s="214">
        <f t="shared" si="51"/>
        <v>0</v>
      </c>
      <c r="J92" s="214">
        <f t="shared" si="51"/>
        <v>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0</v>
      </c>
      <c r="Q92" s="214">
        <f t="shared" si="51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>
      <c r="A93" s="71"/>
      <c r="B93" s="74" t="s">
        <v>221</v>
      </c>
      <c r="C93" s="75" t="s">
        <v>222</v>
      </c>
      <c r="D93" s="213">
        <f>D94+D96</f>
        <v>0</v>
      </c>
      <c r="E93" s="213">
        <f t="shared" ref="E93:Q93" si="52">E94+E96</f>
        <v>0</v>
      </c>
      <c r="F93" s="213">
        <f t="shared" si="52"/>
        <v>0</v>
      </c>
      <c r="G93" s="213">
        <f t="shared" si="52"/>
        <v>0</v>
      </c>
      <c r="H93" s="213">
        <f t="shared" si="52"/>
        <v>0</v>
      </c>
      <c r="I93" s="213">
        <f t="shared" si="52"/>
        <v>0</v>
      </c>
      <c r="J93" s="213">
        <f t="shared" si="52"/>
        <v>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0</v>
      </c>
      <c r="Q93" s="213">
        <f t="shared" si="52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>
      <c r="A95" s="76" t="s">
        <v>298</v>
      </c>
      <c r="B95" s="87" t="s">
        <v>250</v>
      </c>
      <c r="C95" s="78" t="s">
        <v>251</v>
      </c>
      <c r="D95" s="212">
        <f t="shared" ref="D95" si="54">E95+F95</f>
        <v>0</v>
      </c>
      <c r="E95" s="139"/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55">E97</f>
        <v>0</v>
      </c>
      <c r="F96" s="213">
        <f t="shared" si="55"/>
        <v>0</v>
      </c>
      <c r="G96" s="213">
        <f t="shared" si="55"/>
        <v>0</v>
      </c>
      <c r="H96" s="213">
        <f t="shared" si="55"/>
        <v>0</v>
      </c>
      <c r="I96" s="213">
        <f t="shared" si="55"/>
        <v>0</v>
      </c>
      <c r="J96" s="213">
        <f t="shared" si="55"/>
        <v>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0</v>
      </c>
      <c r="Q96" s="213">
        <f t="shared" si="55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>
      <c r="A97" s="76" t="s">
        <v>302</v>
      </c>
      <c r="B97" s="87" t="s">
        <v>287</v>
      </c>
      <c r="C97" s="78" t="s">
        <v>288</v>
      </c>
      <c r="D97" s="212">
        <f t="shared" ref="D97" si="56">E97+F97</f>
        <v>0</v>
      </c>
      <c r="E97" s="139"/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51"/>
      <c r="S97" s="136"/>
      <c r="T97" s="105"/>
      <c r="V97" s="141"/>
      <c r="W97" s="105"/>
    </row>
    <row r="98" spans="1:80" s="112" customFormat="1" ht="27" customHeight="1">
      <c r="A98" s="265" t="s">
        <v>355</v>
      </c>
      <c r="B98" s="266"/>
      <c r="C98" s="267"/>
      <c r="D98" s="214">
        <f t="shared" ref="D98:Q100" si="57">D99</f>
        <v>0</v>
      </c>
      <c r="E98" s="214">
        <f t="shared" si="57"/>
        <v>0</v>
      </c>
      <c r="F98" s="214">
        <f t="shared" si="57"/>
        <v>0</v>
      </c>
      <c r="G98" s="214">
        <f t="shared" si="57"/>
        <v>0</v>
      </c>
      <c r="H98" s="214">
        <f t="shared" si="57"/>
        <v>0</v>
      </c>
      <c r="I98" s="214">
        <f t="shared" si="57"/>
        <v>0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0</v>
      </c>
      <c r="Q98" s="214">
        <f t="shared" si="57"/>
        <v>0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>
      <c r="A99" s="71"/>
      <c r="B99" s="74" t="s">
        <v>221</v>
      </c>
      <c r="C99" s="75" t="s">
        <v>222</v>
      </c>
      <c r="D99" s="213">
        <f t="shared" si="57"/>
        <v>0</v>
      </c>
      <c r="E99" s="213">
        <f t="shared" si="57"/>
        <v>0</v>
      </c>
      <c r="F99" s="213">
        <f t="shared" si="57"/>
        <v>0</v>
      </c>
      <c r="G99" s="213">
        <f t="shared" si="57"/>
        <v>0</v>
      </c>
      <c r="H99" s="213">
        <f t="shared" si="57"/>
        <v>0</v>
      </c>
      <c r="I99" s="213">
        <f t="shared" si="57"/>
        <v>0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0</v>
      </c>
      <c r="Q99" s="213">
        <f t="shared" si="57"/>
        <v>0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>
      <c r="A100" s="71"/>
      <c r="B100" s="88" t="s">
        <v>275</v>
      </c>
      <c r="C100" s="80" t="s">
        <v>276</v>
      </c>
      <c r="D100" s="213">
        <f t="shared" si="57"/>
        <v>0</v>
      </c>
      <c r="E100" s="213">
        <f t="shared" si="57"/>
        <v>0</v>
      </c>
      <c r="F100" s="213">
        <f t="shared" si="57"/>
        <v>0</v>
      </c>
      <c r="G100" s="213">
        <f t="shared" si="57"/>
        <v>0</v>
      </c>
      <c r="H100" s="213">
        <f t="shared" si="57"/>
        <v>0</v>
      </c>
      <c r="I100" s="213">
        <f t="shared" si="57"/>
        <v>0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0</v>
      </c>
      <c r="Q100" s="213">
        <f t="shared" si="57"/>
        <v>0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>
      <c r="A101" s="76" t="s">
        <v>306</v>
      </c>
      <c r="B101" s="87" t="s">
        <v>287</v>
      </c>
      <c r="C101" s="78" t="s">
        <v>288</v>
      </c>
      <c r="D101" s="212">
        <f t="shared" ref="D101" si="58">E101+F101</f>
        <v>0</v>
      </c>
      <c r="E101" s="139">
        <v>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51"/>
      <c r="S101" s="136"/>
      <c r="T101" s="105"/>
      <c r="V101" s="141"/>
      <c r="W101" s="105"/>
    </row>
    <row r="102" spans="1:80" s="112" customFormat="1" ht="27" customHeight="1">
      <c r="A102" s="265" t="s">
        <v>356</v>
      </c>
      <c r="B102" s="266"/>
      <c r="C102" s="267"/>
      <c r="D102" s="214">
        <f t="shared" ref="D102:Q104" si="59">D103</f>
        <v>130000</v>
      </c>
      <c r="E102" s="214">
        <f t="shared" si="59"/>
        <v>130000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131898</v>
      </c>
      <c r="Q102" s="214">
        <f t="shared" si="59"/>
        <v>133797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>
      <c r="A103" s="71"/>
      <c r="B103" s="74" t="s">
        <v>221</v>
      </c>
      <c r="C103" s="75" t="s">
        <v>222</v>
      </c>
      <c r="D103" s="213">
        <f t="shared" si="59"/>
        <v>130000</v>
      </c>
      <c r="E103" s="213">
        <f t="shared" si="59"/>
        <v>130000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131898</v>
      </c>
      <c r="Q103" s="213">
        <f t="shared" si="59"/>
        <v>133797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>
      <c r="A104" s="71"/>
      <c r="B104" s="72" t="s">
        <v>247</v>
      </c>
      <c r="C104" s="73" t="s">
        <v>248</v>
      </c>
      <c r="D104" s="213">
        <f t="shared" si="59"/>
        <v>130000</v>
      </c>
      <c r="E104" s="213">
        <f t="shared" si="59"/>
        <v>130000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131898</v>
      </c>
      <c r="Q104" s="213">
        <f t="shared" si="59"/>
        <v>133797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>
      <c r="A105" s="76" t="s">
        <v>328</v>
      </c>
      <c r="B105" s="87" t="s">
        <v>266</v>
      </c>
      <c r="C105" s="78" t="s">
        <v>357</v>
      </c>
      <c r="D105" s="212">
        <f t="shared" ref="D105" si="60">E105+F105</f>
        <v>130000</v>
      </c>
      <c r="E105" s="139">
        <v>130000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>
        <v>131898</v>
      </c>
      <c r="Q105" s="139">
        <v>133797</v>
      </c>
      <c r="R105" s="51"/>
      <c r="S105" s="136"/>
      <c r="T105" s="105"/>
      <c r="V105" s="141"/>
      <c r="W105" s="105"/>
    </row>
    <row r="106" spans="1:80" s="112" customFormat="1" ht="27" customHeight="1">
      <c r="A106" s="265" t="s">
        <v>358</v>
      </c>
      <c r="B106" s="266"/>
      <c r="C106" s="267"/>
      <c r="D106" s="214">
        <f>D107</f>
        <v>40500</v>
      </c>
      <c r="E106" s="214">
        <f t="shared" ref="E106:Q106" si="61">E107</f>
        <v>40500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41091</v>
      </c>
      <c r="Q106" s="214">
        <f t="shared" si="61"/>
        <v>41683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>
      <c r="A107" s="71"/>
      <c r="B107" s="72" t="s">
        <v>205</v>
      </c>
      <c r="C107" s="73" t="s">
        <v>378</v>
      </c>
      <c r="D107" s="213">
        <f>D108+D116</f>
        <v>40500</v>
      </c>
      <c r="E107" s="213">
        <f t="shared" ref="E107:Q107" si="62">E108+E116</f>
        <v>40500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41091</v>
      </c>
      <c r="Q107" s="213">
        <f t="shared" si="62"/>
        <v>41683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>
      <c r="A108" s="71"/>
      <c r="B108" s="74" t="s">
        <v>206</v>
      </c>
      <c r="C108" s="75" t="s">
        <v>207</v>
      </c>
      <c r="D108" s="213">
        <f>D109+D111+D113</f>
        <v>0</v>
      </c>
      <c r="E108" s="213">
        <f t="shared" ref="E108:Q108" si="63">E109+E111+E113</f>
        <v>0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0</v>
      </c>
      <c r="Q108" s="213">
        <f t="shared" si="63"/>
        <v>0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>
      <c r="A109" s="71"/>
      <c r="B109" s="74" t="s">
        <v>421</v>
      </c>
      <c r="C109" s="75" t="s">
        <v>366</v>
      </c>
      <c r="D109" s="213">
        <f>D110</f>
        <v>0</v>
      </c>
      <c r="E109" s="213">
        <f t="shared" ref="E109:Q109" si="64">E110</f>
        <v>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0</v>
      </c>
      <c r="Q109" s="213">
        <f t="shared" si="64"/>
        <v>0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>
      <c r="A110" s="86" t="s">
        <v>329</v>
      </c>
      <c r="B110" s="82" t="s">
        <v>210</v>
      </c>
      <c r="C110" s="97" t="s">
        <v>211</v>
      </c>
      <c r="D110" s="216"/>
      <c r="E110" s="139"/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40"/>
      <c r="R110" s="205"/>
      <c r="S110" s="136"/>
      <c r="T110" s="105"/>
      <c r="V110" s="141"/>
      <c r="W110" s="105"/>
    </row>
    <row r="111" spans="1:80" s="39" customFormat="1" ht="18" customHeight="1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65">E112</f>
        <v>0</v>
      </c>
      <c r="F111" s="213">
        <f t="shared" si="65"/>
        <v>0</v>
      </c>
      <c r="G111" s="213">
        <f t="shared" si="65"/>
        <v>0</v>
      </c>
      <c r="H111" s="213">
        <f t="shared" si="65"/>
        <v>0</v>
      </c>
      <c r="I111" s="213">
        <f t="shared" si="65"/>
        <v>0</v>
      </c>
      <c r="J111" s="213">
        <f t="shared" si="65"/>
        <v>0</v>
      </c>
      <c r="K111" s="213">
        <f t="shared" si="65"/>
        <v>0</v>
      </c>
      <c r="L111" s="213">
        <f t="shared" si="65"/>
        <v>0</v>
      </c>
      <c r="M111" s="213">
        <f t="shared" si="65"/>
        <v>0</v>
      </c>
      <c r="N111" s="213">
        <f t="shared" si="65"/>
        <v>0</v>
      </c>
      <c r="O111" s="213">
        <f t="shared" si="65"/>
        <v>0</v>
      </c>
      <c r="P111" s="213">
        <f t="shared" si="65"/>
        <v>0</v>
      </c>
      <c r="Q111" s="213">
        <f t="shared" si="65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>
      <c r="A112" s="86" t="s">
        <v>323</v>
      </c>
      <c r="B112" s="82" t="s">
        <v>214</v>
      </c>
      <c r="C112" s="97" t="s">
        <v>422</v>
      </c>
      <c r="D112" s="216"/>
      <c r="E112" s="139"/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>
      <c r="A113" s="71"/>
      <c r="B113" s="74" t="s">
        <v>350</v>
      </c>
      <c r="C113" s="75" t="s">
        <v>216</v>
      </c>
      <c r="D113" s="213">
        <f>D114+D115</f>
        <v>0</v>
      </c>
      <c r="E113" s="213">
        <f t="shared" ref="E113:Q113" si="66">E114+E115</f>
        <v>0</v>
      </c>
      <c r="F113" s="213">
        <f t="shared" si="66"/>
        <v>0</v>
      </c>
      <c r="G113" s="213">
        <f t="shared" si="66"/>
        <v>0</v>
      </c>
      <c r="H113" s="213">
        <f t="shared" si="66"/>
        <v>0</v>
      </c>
      <c r="I113" s="213">
        <f t="shared" si="66"/>
        <v>0</v>
      </c>
      <c r="J113" s="213">
        <f t="shared" si="66"/>
        <v>0</v>
      </c>
      <c r="K113" s="213">
        <f t="shared" si="66"/>
        <v>0</v>
      </c>
      <c r="L113" s="213">
        <f t="shared" si="66"/>
        <v>0</v>
      </c>
      <c r="M113" s="213">
        <f t="shared" si="66"/>
        <v>0</v>
      </c>
      <c r="N113" s="213">
        <f t="shared" si="66"/>
        <v>0</v>
      </c>
      <c r="O113" s="213">
        <f t="shared" si="66"/>
        <v>0</v>
      </c>
      <c r="P113" s="213">
        <f t="shared" si="66"/>
        <v>0</v>
      </c>
      <c r="Q113" s="213">
        <f t="shared" si="66"/>
        <v>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>
      <c r="A114" s="86" t="s">
        <v>324</v>
      </c>
      <c r="B114" s="82" t="s">
        <v>217</v>
      </c>
      <c r="C114" s="97" t="s">
        <v>423</v>
      </c>
      <c r="D114" s="216"/>
      <c r="E114" s="139"/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40"/>
      <c r="R114" s="205"/>
      <c r="S114" s="136"/>
      <c r="T114" s="105"/>
      <c r="V114" s="141"/>
      <c r="W114" s="105"/>
    </row>
    <row r="115" spans="1:80" ht="18" customHeight="1">
      <c r="A115" s="86" t="s">
        <v>331</v>
      </c>
      <c r="B115" s="82" t="s">
        <v>220</v>
      </c>
      <c r="C115" s="97" t="s">
        <v>349</v>
      </c>
      <c r="D115" s="216"/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>
      <c r="A116" s="71"/>
      <c r="B116" s="74" t="s">
        <v>221</v>
      </c>
      <c r="C116" s="75" t="s">
        <v>222</v>
      </c>
      <c r="D116" s="213">
        <f>D117+D119</f>
        <v>40500</v>
      </c>
      <c r="E116" s="213">
        <f t="shared" ref="E116:Q116" si="67">E117+E119</f>
        <v>40500</v>
      </c>
      <c r="F116" s="213">
        <f t="shared" si="67"/>
        <v>0</v>
      </c>
      <c r="G116" s="213">
        <f t="shared" si="67"/>
        <v>0</v>
      </c>
      <c r="H116" s="213">
        <f t="shared" si="67"/>
        <v>0</v>
      </c>
      <c r="I116" s="213">
        <f t="shared" si="67"/>
        <v>0</v>
      </c>
      <c r="J116" s="213">
        <f t="shared" si="67"/>
        <v>0</v>
      </c>
      <c r="K116" s="213">
        <f t="shared" si="67"/>
        <v>0</v>
      </c>
      <c r="L116" s="213">
        <f t="shared" si="67"/>
        <v>0</v>
      </c>
      <c r="M116" s="213">
        <f t="shared" si="67"/>
        <v>0</v>
      </c>
      <c r="N116" s="213">
        <f t="shared" si="67"/>
        <v>0</v>
      </c>
      <c r="O116" s="213">
        <f t="shared" si="67"/>
        <v>0</v>
      </c>
      <c r="P116" s="213">
        <f t="shared" si="67"/>
        <v>41091</v>
      </c>
      <c r="Q116" s="213">
        <f t="shared" si="67"/>
        <v>41683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>
      <c r="A117" s="71"/>
      <c r="B117" s="74" t="s">
        <v>223</v>
      </c>
      <c r="C117" s="75" t="s">
        <v>418</v>
      </c>
      <c r="D117" s="213">
        <f>D118</f>
        <v>0</v>
      </c>
      <c r="E117" s="213">
        <f t="shared" ref="E117:Q117" si="68">E118</f>
        <v>0</v>
      </c>
      <c r="F117" s="213">
        <f t="shared" si="68"/>
        <v>0</v>
      </c>
      <c r="G117" s="213">
        <f t="shared" si="68"/>
        <v>0</v>
      </c>
      <c r="H117" s="213">
        <f t="shared" si="68"/>
        <v>0</v>
      </c>
      <c r="I117" s="213">
        <f t="shared" si="68"/>
        <v>0</v>
      </c>
      <c r="J117" s="213">
        <f t="shared" si="68"/>
        <v>0</v>
      </c>
      <c r="K117" s="213">
        <f t="shared" si="68"/>
        <v>0</v>
      </c>
      <c r="L117" s="213">
        <f t="shared" si="68"/>
        <v>0</v>
      </c>
      <c r="M117" s="213">
        <f t="shared" si="68"/>
        <v>0</v>
      </c>
      <c r="N117" s="213">
        <f t="shared" si="68"/>
        <v>0</v>
      </c>
      <c r="O117" s="213">
        <f t="shared" si="68"/>
        <v>0</v>
      </c>
      <c r="P117" s="213">
        <f t="shared" si="68"/>
        <v>0</v>
      </c>
      <c r="Q117" s="213">
        <f t="shared" si="68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>
      <c r="A118" s="86" t="s">
        <v>332</v>
      </c>
      <c r="B118" s="82" t="s">
        <v>227</v>
      </c>
      <c r="C118" s="97" t="s">
        <v>228</v>
      </c>
      <c r="D118" s="216"/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>
      <c r="A119" s="71"/>
      <c r="B119" s="72" t="s">
        <v>247</v>
      </c>
      <c r="C119" s="73" t="s">
        <v>248</v>
      </c>
      <c r="D119" s="213">
        <f t="shared" ref="D119:Q119" si="69">D120</f>
        <v>40500</v>
      </c>
      <c r="E119" s="213">
        <f t="shared" si="69"/>
        <v>40500</v>
      </c>
      <c r="F119" s="213">
        <f t="shared" si="69"/>
        <v>0</v>
      </c>
      <c r="G119" s="213">
        <f t="shared" si="69"/>
        <v>0</v>
      </c>
      <c r="H119" s="213">
        <f t="shared" si="69"/>
        <v>0</v>
      </c>
      <c r="I119" s="213">
        <f t="shared" si="69"/>
        <v>0</v>
      </c>
      <c r="J119" s="213">
        <f t="shared" si="69"/>
        <v>0</v>
      </c>
      <c r="K119" s="213">
        <f t="shared" si="69"/>
        <v>0</v>
      </c>
      <c r="L119" s="213">
        <f t="shared" si="69"/>
        <v>0</v>
      </c>
      <c r="M119" s="213">
        <f t="shared" si="69"/>
        <v>0</v>
      </c>
      <c r="N119" s="213">
        <f t="shared" si="69"/>
        <v>0</v>
      </c>
      <c r="O119" s="213">
        <f t="shared" si="69"/>
        <v>0</v>
      </c>
      <c r="P119" s="213">
        <f t="shared" si="69"/>
        <v>41091</v>
      </c>
      <c r="Q119" s="213">
        <f t="shared" si="69"/>
        <v>41683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>
      <c r="A120" s="76" t="s">
        <v>333</v>
      </c>
      <c r="B120" s="87" t="s">
        <v>266</v>
      </c>
      <c r="C120" s="78" t="s">
        <v>267</v>
      </c>
      <c r="D120" s="212">
        <f t="shared" ref="D120" si="70">E120+F120</f>
        <v>40500</v>
      </c>
      <c r="E120" s="138">
        <v>40500</v>
      </c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>
        <v>41091</v>
      </c>
      <c r="Q120" s="138">
        <v>41683</v>
      </c>
      <c r="R120" s="51"/>
      <c r="S120" s="136"/>
      <c r="T120" s="105"/>
      <c r="V120" s="141"/>
      <c r="W120" s="105"/>
    </row>
    <row r="121" spans="1:80" s="112" customFormat="1" ht="36.75" customHeight="1">
      <c r="A121" s="265" t="s">
        <v>359</v>
      </c>
      <c r="B121" s="266"/>
      <c r="C121" s="267"/>
      <c r="D121" s="210">
        <f>D122</f>
        <v>0</v>
      </c>
      <c r="E121" s="210">
        <f t="shared" ref="E121:Q121" si="71">E122</f>
        <v>0</v>
      </c>
      <c r="F121" s="210">
        <f t="shared" si="71"/>
        <v>0</v>
      </c>
      <c r="G121" s="210">
        <f t="shared" si="71"/>
        <v>0</v>
      </c>
      <c r="H121" s="210">
        <f t="shared" si="71"/>
        <v>0</v>
      </c>
      <c r="I121" s="210">
        <f t="shared" si="71"/>
        <v>0</v>
      </c>
      <c r="J121" s="210">
        <f t="shared" si="71"/>
        <v>0</v>
      </c>
      <c r="K121" s="210">
        <f t="shared" si="71"/>
        <v>0</v>
      </c>
      <c r="L121" s="210">
        <f t="shared" si="71"/>
        <v>0</v>
      </c>
      <c r="M121" s="210">
        <f t="shared" si="71"/>
        <v>0</v>
      </c>
      <c r="N121" s="210">
        <f t="shared" si="71"/>
        <v>0</v>
      </c>
      <c r="O121" s="210">
        <f t="shared" si="71"/>
        <v>0</v>
      </c>
      <c r="P121" s="210">
        <f t="shared" si="71"/>
        <v>0</v>
      </c>
      <c r="Q121" s="210">
        <f t="shared" si="71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72">E123+E125</f>
        <v>0</v>
      </c>
      <c r="F122" s="211">
        <f t="shared" si="72"/>
        <v>0</v>
      </c>
      <c r="G122" s="211">
        <f t="shared" si="72"/>
        <v>0</v>
      </c>
      <c r="H122" s="211">
        <f t="shared" si="72"/>
        <v>0</v>
      </c>
      <c r="I122" s="211">
        <f t="shared" si="72"/>
        <v>0</v>
      </c>
      <c r="J122" s="211">
        <f t="shared" si="72"/>
        <v>0</v>
      </c>
      <c r="K122" s="211">
        <f t="shared" si="72"/>
        <v>0</v>
      </c>
      <c r="L122" s="211">
        <f t="shared" si="72"/>
        <v>0</v>
      </c>
      <c r="M122" s="211">
        <f t="shared" si="72"/>
        <v>0</v>
      </c>
      <c r="N122" s="211">
        <f t="shared" si="72"/>
        <v>0</v>
      </c>
      <c r="O122" s="211">
        <f t="shared" si="72"/>
        <v>0</v>
      </c>
      <c r="P122" s="211">
        <f t="shared" si="72"/>
        <v>0</v>
      </c>
      <c r="Q122" s="211">
        <f t="shared" si="72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73">E124</f>
        <v>0</v>
      </c>
      <c r="F123" s="211">
        <f t="shared" si="73"/>
        <v>0</v>
      </c>
      <c r="G123" s="211">
        <f t="shared" si="73"/>
        <v>0</v>
      </c>
      <c r="H123" s="211">
        <f t="shared" si="73"/>
        <v>0</v>
      </c>
      <c r="I123" s="211">
        <f t="shared" si="73"/>
        <v>0</v>
      </c>
      <c r="J123" s="211">
        <f t="shared" si="73"/>
        <v>0</v>
      </c>
      <c r="K123" s="211">
        <f t="shared" si="73"/>
        <v>0</v>
      </c>
      <c r="L123" s="211">
        <f t="shared" si="73"/>
        <v>0</v>
      </c>
      <c r="M123" s="211">
        <f t="shared" si="73"/>
        <v>0</v>
      </c>
      <c r="N123" s="211">
        <f t="shared" si="73"/>
        <v>0</v>
      </c>
      <c r="O123" s="211">
        <f t="shared" si="73"/>
        <v>0</v>
      </c>
      <c r="P123" s="211">
        <f t="shared" si="73"/>
        <v>0</v>
      </c>
      <c r="Q123" s="211">
        <f t="shared" si="73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>
      <c r="A124" s="76" t="s">
        <v>334</v>
      </c>
      <c r="B124" s="87" t="s">
        <v>240</v>
      </c>
      <c r="C124" s="78" t="s">
        <v>241</v>
      </c>
      <c r="D124" s="212">
        <f t="shared" ref="D124" si="74">E124+F124</f>
        <v>0</v>
      </c>
      <c r="E124" s="138">
        <v>0</v>
      </c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75">E126+E127</f>
        <v>0</v>
      </c>
      <c r="F125" s="211">
        <f t="shared" si="75"/>
        <v>0</v>
      </c>
      <c r="G125" s="211">
        <f t="shared" si="75"/>
        <v>0</v>
      </c>
      <c r="H125" s="211">
        <f t="shared" si="75"/>
        <v>0</v>
      </c>
      <c r="I125" s="211">
        <f t="shared" si="75"/>
        <v>0</v>
      </c>
      <c r="J125" s="211">
        <f t="shared" si="75"/>
        <v>0</v>
      </c>
      <c r="K125" s="211">
        <f t="shared" si="75"/>
        <v>0</v>
      </c>
      <c r="L125" s="211">
        <f t="shared" si="75"/>
        <v>0</v>
      </c>
      <c r="M125" s="211">
        <f t="shared" si="75"/>
        <v>0</v>
      </c>
      <c r="N125" s="211">
        <f t="shared" si="75"/>
        <v>0</v>
      </c>
      <c r="O125" s="211">
        <f t="shared" si="75"/>
        <v>0</v>
      </c>
      <c r="P125" s="211">
        <f t="shared" si="75"/>
        <v>0</v>
      </c>
      <c r="Q125" s="211">
        <f t="shared" si="75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>
      <c r="A126" s="76" t="s">
        <v>335</v>
      </c>
      <c r="B126" s="87" t="s">
        <v>250</v>
      </c>
      <c r="C126" s="78" t="s">
        <v>251</v>
      </c>
      <c r="D126" s="212">
        <f t="shared" ref="D126:D127" si="76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>
      <c r="A127" s="76" t="s">
        <v>336</v>
      </c>
      <c r="B127" s="87" t="s">
        <v>258</v>
      </c>
      <c r="C127" s="78" t="s">
        <v>259</v>
      </c>
      <c r="D127" s="212">
        <f t="shared" si="76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>
      <c r="A128" s="265" t="s">
        <v>360</v>
      </c>
      <c r="B128" s="266"/>
      <c r="C128" s="267"/>
      <c r="D128" s="214">
        <f>D129+D135</f>
        <v>138000</v>
      </c>
      <c r="E128" s="214">
        <f t="shared" ref="E128:Q128" si="77">E129+E135</f>
        <v>0</v>
      </c>
      <c r="F128" s="214">
        <f t="shared" si="77"/>
        <v>138000</v>
      </c>
      <c r="G128" s="214">
        <f t="shared" si="77"/>
        <v>0</v>
      </c>
      <c r="H128" s="214">
        <f t="shared" si="77"/>
        <v>0</v>
      </c>
      <c r="I128" s="214">
        <f t="shared" si="77"/>
        <v>0</v>
      </c>
      <c r="J128" s="214">
        <f t="shared" si="77"/>
        <v>138000</v>
      </c>
      <c r="K128" s="214">
        <f t="shared" si="77"/>
        <v>0</v>
      </c>
      <c r="L128" s="214">
        <f t="shared" si="77"/>
        <v>0</v>
      </c>
      <c r="M128" s="214">
        <f t="shared" si="77"/>
        <v>0</v>
      </c>
      <c r="N128" s="214">
        <f t="shared" si="77"/>
        <v>0</v>
      </c>
      <c r="O128" s="214">
        <f t="shared" si="77"/>
        <v>0</v>
      </c>
      <c r="P128" s="214">
        <f t="shared" si="77"/>
        <v>140036</v>
      </c>
      <c r="Q128" s="214">
        <f t="shared" si="77"/>
        <v>142072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>
      <c r="A129" s="95"/>
      <c r="B129" s="75">
        <v>3</v>
      </c>
      <c r="C129" s="96" t="s">
        <v>378</v>
      </c>
      <c r="D129" s="213">
        <f>D130</f>
        <v>10000</v>
      </c>
      <c r="E129" s="213">
        <f t="shared" ref="E129:Q129" si="78">E130</f>
        <v>0</v>
      </c>
      <c r="F129" s="213">
        <f t="shared" si="78"/>
        <v>10000</v>
      </c>
      <c r="G129" s="213">
        <f t="shared" si="78"/>
        <v>0</v>
      </c>
      <c r="H129" s="213">
        <f t="shared" si="78"/>
        <v>0</v>
      </c>
      <c r="I129" s="213">
        <f t="shared" si="78"/>
        <v>0</v>
      </c>
      <c r="J129" s="213">
        <f t="shared" si="78"/>
        <v>10000</v>
      </c>
      <c r="K129" s="213">
        <f t="shared" si="78"/>
        <v>0</v>
      </c>
      <c r="L129" s="213">
        <f t="shared" si="78"/>
        <v>0</v>
      </c>
      <c r="M129" s="213">
        <f t="shared" si="78"/>
        <v>0</v>
      </c>
      <c r="N129" s="213">
        <f t="shared" si="78"/>
        <v>0</v>
      </c>
      <c r="O129" s="213">
        <f t="shared" si="78"/>
        <v>0</v>
      </c>
      <c r="P129" s="213">
        <f t="shared" si="78"/>
        <v>10146</v>
      </c>
      <c r="Q129" s="213">
        <f t="shared" si="78"/>
        <v>10292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>
      <c r="A130" s="95"/>
      <c r="B130" s="74" t="s">
        <v>221</v>
      </c>
      <c r="C130" s="75" t="s">
        <v>222</v>
      </c>
      <c r="D130" s="213">
        <f>D131+D133</f>
        <v>10000</v>
      </c>
      <c r="E130" s="213">
        <f t="shared" ref="E130:Q130" si="79">E131+E133</f>
        <v>0</v>
      </c>
      <c r="F130" s="213">
        <f t="shared" si="79"/>
        <v>10000</v>
      </c>
      <c r="G130" s="213">
        <f t="shared" si="79"/>
        <v>0</v>
      </c>
      <c r="H130" s="213">
        <f t="shared" si="79"/>
        <v>0</v>
      </c>
      <c r="I130" s="213">
        <f t="shared" si="79"/>
        <v>0</v>
      </c>
      <c r="J130" s="213">
        <f t="shared" si="79"/>
        <v>10000</v>
      </c>
      <c r="K130" s="213">
        <f t="shared" si="79"/>
        <v>0</v>
      </c>
      <c r="L130" s="213">
        <f t="shared" si="79"/>
        <v>0</v>
      </c>
      <c r="M130" s="213">
        <f t="shared" si="79"/>
        <v>0</v>
      </c>
      <c r="N130" s="213">
        <f t="shared" si="79"/>
        <v>0</v>
      </c>
      <c r="O130" s="213">
        <f t="shared" si="79"/>
        <v>0</v>
      </c>
      <c r="P130" s="213">
        <f t="shared" si="79"/>
        <v>10146</v>
      </c>
      <c r="Q130" s="213">
        <f t="shared" si="79"/>
        <v>10292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>
      <c r="A131" s="95"/>
      <c r="B131" s="72" t="s">
        <v>247</v>
      </c>
      <c r="C131" s="73" t="s">
        <v>248</v>
      </c>
      <c r="D131" s="213">
        <f>D132</f>
        <v>10000</v>
      </c>
      <c r="E131" s="213">
        <f t="shared" ref="E131:Q131" si="80">E132</f>
        <v>0</v>
      </c>
      <c r="F131" s="213">
        <f t="shared" si="80"/>
        <v>10000</v>
      </c>
      <c r="G131" s="213">
        <f t="shared" si="80"/>
        <v>0</v>
      </c>
      <c r="H131" s="213">
        <f t="shared" si="80"/>
        <v>0</v>
      </c>
      <c r="I131" s="213">
        <f t="shared" si="80"/>
        <v>0</v>
      </c>
      <c r="J131" s="213">
        <f t="shared" si="80"/>
        <v>10000</v>
      </c>
      <c r="K131" s="213">
        <f t="shared" si="80"/>
        <v>0</v>
      </c>
      <c r="L131" s="213">
        <f t="shared" si="80"/>
        <v>0</v>
      </c>
      <c r="M131" s="213">
        <f t="shared" si="80"/>
        <v>0</v>
      </c>
      <c r="N131" s="213">
        <f t="shared" si="80"/>
        <v>0</v>
      </c>
      <c r="O131" s="213">
        <f t="shared" si="80"/>
        <v>0</v>
      </c>
      <c r="P131" s="213">
        <f t="shared" si="80"/>
        <v>10146</v>
      </c>
      <c r="Q131" s="213">
        <f t="shared" si="80"/>
        <v>10292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>
      <c r="A132" s="76" t="s">
        <v>337</v>
      </c>
      <c r="B132" s="97">
        <v>3232</v>
      </c>
      <c r="C132" s="98" t="s">
        <v>254</v>
      </c>
      <c r="D132" s="212">
        <f t="shared" ref="D132" si="81">E132+F132</f>
        <v>10000</v>
      </c>
      <c r="E132" s="139"/>
      <c r="F132" s="212">
        <f>SUM(G132:N132)</f>
        <v>10000</v>
      </c>
      <c r="G132" s="116"/>
      <c r="H132" s="116"/>
      <c r="I132" s="116"/>
      <c r="J132" s="116">
        <v>10000</v>
      </c>
      <c r="K132" s="116"/>
      <c r="L132" s="116"/>
      <c r="M132" s="116"/>
      <c r="N132" s="116"/>
      <c r="O132" s="116"/>
      <c r="P132" s="116">
        <v>10146</v>
      </c>
      <c r="Q132" s="116">
        <v>10292</v>
      </c>
      <c r="R132" s="51"/>
      <c r="S132" s="136"/>
      <c r="T132" s="105"/>
      <c r="V132" s="141"/>
      <c r="W132" s="105"/>
    </row>
    <row r="133" spans="1:80" s="39" customFormat="1" ht="18" customHeight="1">
      <c r="A133" s="81"/>
      <c r="B133" s="88" t="s">
        <v>275</v>
      </c>
      <c r="C133" s="80" t="s">
        <v>276</v>
      </c>
      <c r="D133" s="213">
        <f t="shared" ref="D133:Q133" si="82">D134</f>
        <v>0</v>
      </c>
      <c r="E133" s="213">
        <f t="shared" si="82"/>
        <v>0</v>
      </c>
      <c r="F133" s="213">
        <f t="shared" si="82"/>
        <v>0</v>
      </c>
      <c r="G133" s="213">
        <f t="shared" si="82"/>
        <v>0</v>
      </c>
      <c r="H133" s="213">
        <f t="shared" si="82"/>
        <v>0</v>
      </c>
      <c r="I133" s="213">
        <f t="shared" si="82"/>
        <v>0</v>
      </c>
      <c r="J133" s="213">
        <f t="shared" si="82"/>
        <v>0</v>
      </c>
      <c r="K133" s="213">
        <f t="shared" si="82"/>
        <v>0</v>
      </c>
      <c r="L133" s="213">
        <f t="shared" si="82"/>
        <v>0</v>
      </c>
      <c r="M133" s="213">
        <f t="shared" si="82"/>
        <v>0</v>
      </c>
      <c r="N133" s="213">
        <f t="shared" si="82"/>
        <v>0</v>
      </c>
      <c r="O133" s="213">
        <f t="shared" si="82"/>
        <v>0</v>
      </c>
      <c r="P133" s="213">
        <f t="shared" si="82"/>
        <v>0</v>
      </c>
      <c r="Q133" s="213">
        <f t="shared" si="82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>
      <c r="A134" s="76" t="s">
        <v>424</v>
      </c>
      <c r="B134" s="97">
        <v>3292</v>
      </c>
      <c r="C134" s="98" t="s">
        <v>280</v>
      </c>
      <c r="D134" s="212">
        <f t="shared" ref="D134" si="83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>
      <c r="A135" s="81"/>
      <c r="B135" s="75">
        <v>4</v>
      </c>
      <c r="C135" s="73" t="s">
        <v>8</v>
      </c>
      <c r="D135" s="211">
        <f t="shared" ref="D135:Q135" si="84">D136</f>
        <v>128000</v>
      </c>
      <c r="E135" s="211">
        <f t="shared" si="84"/>
        <v>0</v>
      </c>
      <c r="F135" s="211">
        <f t="shared" si="84"/>
        <v>128000</v>
      </c>
      <c r="G135" s="211">
        <f t="shared" si="84"/>
        <v>0</v>
      </c>
      <c r="H135" s="211">
        <f t="shared" si="84"/>
        <v>0</v>
      </c>
      <c r="I135" s="211">
        <f t="shared" si="84"/>
        <v>0</v>
      </c>
      <c r="J135" s="211">
        <f t="shared" si="84"/>
        <v>128000</v>
      </c>
      <c r="K135" s="211">
        <f t="shared" si="84"/>
        <v>0</v>
      </c>
      <c r="L135" s="211">
        <f t="shared" si="84"/>
        <v>0</v>
      </c>
      <c r="M135" s="211">
        <f t="shared" si="84"/>
        <v>0</v>
      </c>
      <c r="N135" s="211">
        <f t="shared" si="84"/>
        <v>0</v>
      </c>
      <c r="O135" s="211">
        <f t="shared" si="84"/>
        <v>0</v>
      </c>
      <c r="P135" s="211">
        <f t="shared" si="84"/>
        <v>129890</v>
      </c>
      <c r="Q135" s="211">
        <f t="shared" si="84"/>
        <v>131780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>
      <c r="A136" s="81"/>
      <c r="B136" s="75">
        <v>42</v>
      </c>
      <c r="C136" s="85" t="s">
        <v>363</v>
      </c>
      <c r="D136" s="211">
        <f t="shared" ref="D136" si="85">D137+D140+D142</f>
        <v>128000</v>
      </c>
      <c r="E136" s="211">
        <f t="shared" ref="E136:Q136" si="86">E137+E140+E142</f>
        <v>0</v>
      </c>
      <c r="F136" s="211">
        <f t="shared" si="86"/>
        <v>128000</v>
      </c>
      <c r="G136" s="211">
        <f t="shared" si="86"/>
        <v>0</v>
      </c>
      <c r="H136" s="211">
        <f t="shared" si="86"/>
        <v>0</v>
      </c>
      <c r="I136" s="211">
        <f t="shared" si="86"/>
        <v>0</v>
      </c>
      <c r="J136" s="211">
        <f t="shared" si="86"/>
        <v>128000</v>
      </c>
      <c r="K136" s="211">
        <f t="shared" si="86"/>
        <v>0</v>
      </c>
      <c r="L136" s="211">
        <f t="shared" si="86"/>
        <v>0</v>
      </c>
      <c r="M136" s="211">
        <f t="shared" si="86"/>
        <v>0</v>
      </c>
      <c r="N136" s="211">
        <f t="shared" si="86"/>
        <v>0</v>
      </c>
      <c r="O136" s="211">
        <f t="shared" si="86"/>
        <v>0</v>
      </c>
      <c r="P136" s="211">
        <f t="shared" si="86"/>
        <v>129890</v>
      </c>
      <c r="Q136" s="211">
        <f t="shared" si="86"/>
        <v>131780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>
      <c r="A137" s="81"/>
      <c r="B137" s="75">
        <v>422</v>
      </c>
      <c r="C137" s="96" t="s">
        <v>326</v>
      </c>
      <c r="D137" s="217">
        <f t="shared" ref="D137" si="87">SUM(D138:D139)</f>
        <v>118000</v>
      </c>
      <c r="E137" s="217">
        <f t="shared" ref="E137:Q137" si="88">SUM(E138:E139)</f>
        <v>0</v>
      </c>
      <c r="F137" s="217">
        <f t="shared" si="88"/>
        <v>118000</v>
      </c>
      <c r="G137" s="217">
        <f t="shared" si="88"/>
        <v>0</v>
      </c>
      <c r="H137" s="217">
        <f t="shared" si="88"/>
        <v>0</v>
      </c>
      <c r="I137" s="217">
        <f t="shared" si="88"/>
        <v>0</v>
      </c>
      <c r="J137" s="217">
        <f t="shared" si="88"/>
        <v>118000</v>
      </c>
      <c r="K137" s="217">
        <f t="shared" si="88"/>
        <v>0</v>
      </c>
      <c r="L137" s="217">
        <f t="shared" si="88"/>
        <v>0</v>
      </c>
      <c r="M137" s="217">
        <f t="shared" si="88"/>
        <v>0</v>
      </c>
      <c r="N137" s="217">
        <f t="shared" si="88"/>
        <v>0</v>
      </c>
      <c r="O137" s="217">
        <f t="shared" si="88"/>
        <v>0</v>
      </c>
      <c r="P137" s="217">
        <f t="shared" si="88"/>
        <v>119740</v>
      </c>
      <c r="Q137" s="217">
        <f t="shared" si="88"/>
        <v>121480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>
      <c r="A138" s="76" t="s">
        <v>402</v>
      </c>
      <c r="B138" s="97">
        <v>4221</v>
      </c>
      <c r="C138" s="98" t="s">
        <v>130</v>
      </c>
      <c r="D138" s="212">
        <f t="shared" ref="D138:D139" si="89">E138+F138</f>
        <v>78000</v>
      </c>
      <c r="E138" s="139"/>
      <c r="F138" s="212">
        <f>SUM(G138:N138)</f>
        <v>78000</v>
      </c>
      <c r="G138" s="115"/>
      <c r="H138" s="115"/>
      <c r="I138" s="115"/>
      <c r="J138" s="115">
        <v>78000</v>
      </c>
      <c r="K138" s="115"/>
      <c r="L138" s="115"/>
      <c r="M138" s="115"/>
      <c r="N138" s="115"/>
      <c r="O138" s="115"/>
      <c r="P138" s="115">
        <v>79140</v>
      </c>
      <c r="Q138" s="115">
        <v>80280</v>
      </c>
      <c r="R138" s="51"/>
      <c r="S138" s="136"/>
      <c r="T138" s="105"/>
      <c r="V138" s="141"/>
      <c r="W138" s="105"/>
    </row>
    <row r="139" spans="1:80" ht="18" customHeight="1">
      <c r="A139" s="76" t="s">
        <v>403</v>
      </c>
      <c r="B139" s="97">
        <v>4227</v>
      </c>
      <c r="C139" s="98" t="s">
        <v>136</v>
      </c>
      <c r="D139" s="212">
        <f t="shared" si="89"/>
        <v>40000</v>
      </c>
      <c r="E139" s="139"/>
      <c r="F139" s="212">
        <f>SUM(G139:N139)</f>
        <v>40000</v>
      </c>
      <c r="G139" s="115"/>
      <c r="H139" s="115"/>
      <c r="I139" s="115"/>
      <c r="J139" s="115">
        <v>40000</v>
      </c>
      <c r="K139" s="115"/>
      <c r="L139" s="115"/>
      <c r="M139" s="115"/>
      <c r="N139" s="115"/>
      <c r="O139" s="115"/>
      <c r="P139" s="115">
        <v>40600</v>
      </c>
      <c r="Q139" s="115">
        <v>41200</v>
      </c>
      <c r="R139" s="51"/>
      <c r="S139" s="136"/>
      <c r="T139" s="105"/>
      <c r="V139" s="141"/>
      <c r="W139" s="105"/>
    </row>
    <row r="140" spans="1:80" s="39" customFormat="1" ht="18" customHeight="1">
      <c r="A140" s="81"/>
      <c r="B140" s="99">
        <v>423</v>
      </c>
      <c r="C140" s="100" t="s">
        <v>370</v>
      </c>
      <c r="D140" s="213">
        <f t="shared" ref="D140:Q140" si="90">D141</f>
        <v>0</v>
      </c>
      <c r="E140" s="213">
        <f t="shared" si="90"/>
        <v>0</v>
      </c>
      <c r="F140" s="213">
        <f t="shared" si="90"/>
        <v>0</v>
      </c>
      <c r="G140" s="213">
        <f t="shared" si="90"/>
        <v>0</v>
      </c>
      <c r="H140" s="213">
        <f t="shared" si="90"/>
        <v>0</v>
      </c>
      <c r="I140" s="213">
        <f t="shared" si="90"/>
        <v>0</v>
      </c>
      <c r="J140" s="213">
        <f t="shared" si="90"/>
        <v>0</v>
      </c>
      <c r="K140" s="213">
        <f t="shared" si="90"/>
        <v>0</v>
      </c>
      <c r="L140" s="213">
        <f t="shared" si="90"/>
        <v>0</v>
      </c>
      <c r="M140" s="213">
        <f t="shared" si="90"/>
        <v>0</v>
      </c>
      <c r="N140" s="213">
        <f t="shared" si="90"/>
        <v>0</v>
      </c>
      <c r="O140" s="213">
        <f t="shared" si="90"/>
        <v>0</v>
      </c>
      <c r="P140" s="213">
        <f t="shared" si="90"/>
        <v>0</v>
      </c>
      <c r="Q140" s="213">
        <f t="shared" si="90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>
      <c r="A141" s="76" t="s">
        <v>425</v>
      </c>
      <c r="B141" s="87" t="s">
        <v>380</v>
      </c>
      <c r="C141" s="78" t="s">
        <v>138</v>
      </c>
      <c r="D141" s="212">
        <f t="shared" ref="D141" si="91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>
      <c r="A142" s="81"/>
      <c r="B142" s="88" t="s">
        <v>371</v>
      </c>
      <c r="C142" s="137" t="s">
        <v>372</v>
      </c>
      <c r="D142" s="213">
        <f t="shared" ref="D142:Q142" si="92">D143</f>
        <v>10000</v>
      </c>
      <c r="E142" s="213">
        <f t="shared" si="92"/>
        <v>0</v>
      </c>
      <c r="F142" s="213">
        <f t="shared" si="92"/>
        <v>10000</v>
      </c>
      <c r="G142" s="213">
        <f t="shared" si="92"/>
        <v>0</v>
      </c>
      <c r="H142" s="213">
        <f t="shared" si="92"/>
        <v>0</v>
      </c>
      <c r="I142" s="213">
        <f t="shared" si="92"/>
        <v>0</v>
      </c>
      <c r="J142" s="213">
        <f t="shared" si="92"/>
        <v>10000</v>
      </c>
      <c r="K142" s="213">
        <f t="shared" si="92"/>
        <v>0</v>
      </c>
      <c r="L142" s="213">
        <f t="shared" si="92"/>
        <v>0</v>
      </c>
      <c r="M142" s="213">
        <f t="shared" si="92"/>
        <v>0</v>
      </c>
      <c r="N142" s="213">
        <f t="shared" si="92"/>
        <v>0</v>
      </c>
      <c r="O142" s="213">
        <f t="shared" si="92"/>
        <v>0</v>
      </c>
      <c r="P142" s="213">
        <f t="shared" si="92"/>
        <v>10150</v>
      </c>
      <c r="Q142" s="213">
        <f t="shared" si="92"/>
        <v>10300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>
      <c r="A143" s="76" t="s">
        <v>426</v>
      </c>
      <c r="B143" s="87" t="s">
        <v>373</v>
      </c>
      <c r="C143" s="78" t="s">
        <v>140</v>
      </c>
      <c r="D143" s="212">
        <f t="shared" ref="D143" si="93">E143+F143</f>
        <v>10000</v>
      </c>
      <c r="E143" s="139"/>
      <c r="F143" s="212">
        <f>SUM(G143:N143)</f>
        <v>10000</v>
      </c>
      <c r="G143" s="115"/>
      <c r="H143" s="115"/>
      <c r="I143" s="115"/>
      <c r="J143" s="115">
        <v>10000</v>
      </c>
      <c r="K143" s="115"/>
      <c r="L143" s="115"/>
      <c r="M143" s="115"/>
      <c r="N143" s="115"/>
      <c r="O143" s="115"/>
      <c r="P143" s="115">
        <v>10150</v>
      </c>
      <c r="Q143" s="115">
        <v>10300</v>
      </c>
      <c r="R143" s="51"/>
      <c r="S143" s="136"/>
      <c r="T143" s="105"/>
      <c r="V143" s="141"/>
      <c r="W143" s="105"/>
    </row>
    <row r="144" spans="1:80" s="114" customFormat="1" ht="52.5" customHeight="1">
      <c r="A144" s="265" t="s">
        <v>383</v>
      </c>
      <c r="B144" s="266"/>
      <c r="C144" s="267"/>
      <c r="D144" s="214">
        <f t="shared" ref="D144:Q146" si="94">D145</f>
        <v>0</v>
      </c>
      <c r="E144" s="214">
        <f t="shared" si="94"/>
        <v>0</v>
      </c>
      <c r="F144" s="214">
        <f t="shared" si="94"/>
        <v>0</v>
      </c>
      <c r="G144" s="214">
        <f t="shared" si="94"/>
        <v>0</v>
      </c>
      <c r="H144" s="214">
        <f t="shared" si="94"/>
        <v>0</v>
      </c>
      <c r="I144" s="214">
        <f t="shared" si="94"/>
        <v>0</v>
      </c>
      <c r="J144" s="214">
        <f t="shared" si="94"/>
        <v>0</v>
      </c>
      <c r="K144" s="214">
        <f t="shared" si="94"/>
        <v>0</v>
      </c>
      <c r="L144" s="214">
        <f t="shared" si="94"/>
        <v>0</v>
      </c>
      <c r="M144" s="214">
        <f t="shared" si="94"/>
        <v>0</v>
      </c>
      <c r="N144" s="214">
        <f t="shared" si="94"/>
        <v>0</v>
      </c>
      <c r="O144" s="214">
        <f t="shared" si="94"/>
        <v>0</v>
      </c>
      <c r="P144" s="214">
        <f t="shared" si="94"/>
        <v>0</v>
      </c>
      <c r="Q144" s="214">
        <f t="shared" si="94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>
      <c r="A145" s="101"/>
      <c r="B145" s="102" t="s">
        <v>221</v>
      </c>
      <c r="C145" s="75" t="s">
        <v>222</v>
      </c>
      <c r="D145" s="213">
        <f t="shared" si="94"/>
        <v>0</v>
      </c>
      <c r="E145" s="213">
        <f t="shared" si="94"/>
        <v>0</v>
      </c>
      <c r="F145" s="213">
        <f t="shared" si="94"/>
        <v>0</v>
      </c>
      <c r="G145" s="213">
        <f t="shared" si="94"/>
        <v>0</v>
      </c>
      <c r="H145" s="213">
        <f t="shared" si="94"/>
        <v>0</v>
      </c>
      <c r="I145" s="213">
        <f t="shared" si="94"/>
        <v>0</v>
      </c>
      <c r="J145" s="213">
        <f t="shared" si="94"/>
        <v>0</v>
      </c>
      <c r="K145" s="213">
        <f t="shared" si="94"/>
        <v>0</v>
      </c>
      <c r="L145" s="213">
        <f t="shared" si="94"/>
        <v>0</v>
      </c>
      <c r="M145" s="213">
        <f t="shared" si="94"/>
        <v>0</v>
      </c>
      <c r="N145" s="213">
        <f t="shared" si="94"/>
        <v>0</v>
      </c>
      <c r="O145" s="213">
        <f t="shared" si="94"/>
        <v>0</v>
      </c>
      <c r="P145" s="213">
        <f t="shared" si="94"/>
        <v>0</v>
      </c>
      <c r="Q145" s="213">
        <f t="shared" si="94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>
      <c r="A146" s="101"/>
      <c r="B146" s="102" t="s">
        <v>275</v>
      </c>
      <c r="C146" s="80" t="s">
        <v>276</v>
      </c>
      <c r="D146" s="213">
        <f t="shared" si="94"/>
        <v>0</v>
      </c>
      <c r="E146" s="213">
        <f t="shared" si="94"/>
        <v>0</v>
      </c>
      <c r="F146" s="213">
        <f t="shared" si="94"/>
        <v>0</v>
      </c>
      <c r="G146" s="213">
        <f t="shared" si="94"/>
        <v>0</v>
      </c>
      <c r="H146" s="213">
        <f t="shared" si="94"/>
        <v>0</v>
      </c>
      <c r="I146" s="213">
        <f t="shared" si="94"/>
        <v>0</v>
      </c>
      <c r="J146" s="213">
        <f t="shared" si="94"/>
        <v>0</v>
      </c>
      <c r="K146" s="213">
        <f t="shared" si="94"/>
        <v>0</v>
      </c>
      <c r="L146" s="213">
        <f t="shared" si="94"/>
        <v>0</v>
      </c>
      <c r="M146" s="213">
        <f t="shared" si="94"/>
        <v>0</v>
      </c>
      <c r="N146" s="213">
        <f t="shared" si="94"/>
        <v>0</v>
      </c>
      <c r="O146" s="213">
        <f t="shared" si="94"/>
        <v>0</v>
      </c>
      <c r="P146" s="213">
        <f t="shared" si="94"/>
        <v>0</v>
      </c>
      <c r="Q146" s="213">
        <f t="shared" si="94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>
      <c r="A147" s="154" t="s">
        <v>427</v>
      </c>
      <c r="B147" s="155" t="s">
        <v>287</v>
      </c>
      <c r="C147" s="156" t="s">
        <v>288</v>
      </c>
      <c r="D147" s="218">
        <f t="shared" ref="D147" si="95">E147+F147</f>
        <v>0</v>
      </c>
      <c r="E147" s="157">
        <v>0</v>
      </c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>
      <c r="A148" s="272" t="s">
        <v>381</v>
      </c>
      <c r="B148" s="273"/>
      <c r="C148" s="274"/>
      <c r="D148" s="219">
        <f>D16+D59</f>
        <v>3998531</v>
      </c>
      <c r="E148" s="208">
        <f t="shared" ref="E148:Q148" si="96">E16+E59</f>
        <v>2883900</v>
      </c>
      <c r="F148" s="219">
        <f t="shared" si="96"/>
        <v>1114631</v>
      </c>
      <c r="G148" s="208">
        <f t="shared" si="96"/>
        <v>0</v>
      </c>
      <c r="H148" s="208">
        <f t="shared" si="96"/>
        <v>0</v>
      </c>
      <c r="I148" s="208">
        <f t="shared" si="96"/>
        <v>929631</v>
      </c>
      <c r="J148" s="208">
        <f t="shared" si="96"/>
        <v>185000</v>
      </c>
      <c r="K148" s="208">
        <f t="shared" si="96"/>
        <v>0</v>
      </c>
      <c r="L148" s="208">
        <f t="shared" si="96"/>
        <v>0</v>
      </c>
      <c r="M148" s="208">
        <f t="shared" si="96"/>
        <v>0</v>
      </c>
      <c r="N148" s="208">
        <f t="shared" si="96"/>
        <v>0</v>
      </c>
      <c r="O148" s="208">
        <f t="shared" si="96"/>
        <v>0</v>
      </c>
      <c r="P148" s="208">
        <f t="shared" si="96"/>
        <v>4056937</v>
      </c>
      <c r="Q148" s="208">
        <f t="shared" si="96"/>
        <v>4115362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>
      <c r="A156" s="268" t="s">
        <v>444</v>
      </c>
      <c r="B156" s="268"/>
      <c r="C156" s="268"/>
      <c r="D156" s="133"/>
      <c r="E156" s="133"/>
      <c r="F156" s="133"/>
      <c r="G156" s="133"/>
      <c r="H156" s="133" t="s">
        <v>384</v>
      </c>
      <c r="I156" s="133"/>
      <c r="J156" s="133"/>
      <c r="K156" s="133"/>
      <c r="L156" s="133"/>
      <c r="M156" s="133"/>
      <c r="N156" s="133" t="s">
        <v>431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XmNPbvY8lGPlxblsQvAWA1y1gjpVQT+4vV9Yj/Cim8VfLmDofKlLvBgFLV/OOB5iWHuwOkTlziRcwf9NFQUI8g==" saltValue="41Lzw59ueIc3CtGZy8h4YA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opLeftCell="A19" workbookViewId="0">
      <selection activeCell="G25" sqref="G25"/>
    </sheetView>
  </sheetViews>
  <sheetFormatPr defaultRowHeight="12.75"/>
  <cols>
    <col min="1" max="1" width="38.140625" style="161" customWidth="1"/>
    <col min="2" max="2" width="69.42578125" style="161" customWidth="1"/>
    <col min="3" max="256" width="9.140625" style="161"/>
    <col min="257" max="257" width="38.140625" style="161" customWidth="1"/>
    <col min="258" max="258" width="69.42578125" style="161" customWidth="1"/>
    <col min="259" max="512" width="9.140625" style="161"/>
    <col min="513" max="513" width="38.140625" style="161" customWidth="1"/>
    <col min="514" max="514" width="69.42578125" style="161" customWidth="1"/>
    <col min="515" max="768" width="9.140625" style="161"/>
    <col min="769" max="769" width="38.140625" style="161" customWidth="1"/>
    <col min="770" max="770" width="69.42578125" style="161" customWidth="1"/>
    <col min="771" max="1024" width="9.140625" style="161"/>
    <col min="1025" max="1025" width="38.140625" style="161" customWidth="1"/>
    <col min="1026" max="1026" width="69.42578125" style="161" customWidth="1"/>
    <col min="1027" max="1280" width="9.140625" style="161"/>
    <col min="1281" max="1281" width="38.140625" style="161" customWidth="1"/>
    <col min="1282" max="1282" width="69.42578125" style="161" customWidth="1"/>
    <col min="1283" max="1536" width="9.140625" style="161"/>
    <col min="1537" max="1537" width="38.140625" style="161" customWidth="1"/>
    <col min="1538" max="1538" width="69.42578125" style="161" customWidth="1"/>
    <col min="1539" max="1792" width="9.140625" style="161"/>
    <col min="1793" max="1793" width="38.140625" style="161" customWidth="1"/>
    <col min="1794" max="1794" width="69.42578125" style="161" customWidth="1"/>
    <col min="1795" max="2048" width="9.140625" style="161"/>
    <col min="2049" max="2049" width="38.140625" style="161" customWidth="1"/>
    <col min="2050" max="2050" width="69.42578125" style="161" customWidth="1"/>
    <col min="2051" max="2304" width="9.140625" style="161"/>
    <col min="2305" max="2305" width="38.140625" style="161" customWidth="1"/>
    <col min="2306" max="2306" width="69.42578125" style="161" customWidth="1"/>
    <col min="2307" max="2560" width="9.140625" style="161"/>
    <col min="2561" max="2561" width="38.140625" style="161" customWidth="1"/>
    <col min="2562" max="2562" width="69.42578125" style="161" customWidth="1"/>
    <col min="2563" max="2816" width="9.140625" style="161"/>
    <col min="2817" max="2817" width="38.140625" style="161" customWidth="1"/>
    <col min="2818" max="2818" width="69.42578125" style="161" customWidth="1"/>
    <col min="2819" max="3072" width="9.140625" style="161"/>
    <col min="3073" max="3073" width="38.140625" style="161" customWidth="1"/>
    <col min="3074" max="3074" width="69.42578125" style="161" customWidth="1"/>
    <col min="3075" max="3328" width="9.140625" style="161"/>
    <col min="3329" max="3329" width="38.140625" style="161" customWidth="1"/>
    <col min="3330" max="3330" width="69.42578125" style="161" customWidth="1"/>
    <col min="3331" max="3584" width="9.140625" style="161"/>
    <col min="3585" max="3585" width="38.140625" style="161" customWidth="1"/>
    <col min="3586" max="3586" width="69.42578125" style="161" customWidth="1"/>
    <col min="3587" max="3840" width="9.140625" style="161"/>
    <col min="3841" max="3841" width="38.140625" style="161" customWidth="1"/>
    <col min="3842" max="3842" width="69.42578125" style="161" customWidth="1"/>
    <col min="3843" max="4096" width="9.140625" style="161"/>
    <col min="4097" max="4097" width="38.140625" style="161" customWidth="1"/>
    <col min="4098" max="4098" width="69.42578125" style="161" customWidth="1"/>
    <col min="4099" max="4352" width="9.140625" style="161"/>
    <col min="4353" max="4353" width="38.140625" style="161" customWidth="1"/>
    <col min="4354" max="4354" width="69.42578125" style="161" customWidth="1"/>
    <col min="4355" max="4608" width="9.140625" style="161"/>
    <col min="4609" max="4609" width="38.140625" style="161" customWidth="1"/>
    <col min="4610" max="4610" width="69.42578125" style="161" customWidth="1"/>
    <col min="4611" max="4864" width="9.140625" style="161"/>
    <col min="4865" max="4865" width="38.140625" style="161" customWidth="1"/>
    <col min="4866" max="4866" width="69.42578125" style="161" customWidth="1"/>
    <col min="4867" max="5120" width="9.140625" style="161"/>
    <col min="5121" max="5121" width="38.140625" style="161" customWidth="1"/>
    <col min="5122" max="5122" width="69.42578125" style="161" customWidth="1"/>
    <col min="5123" max="5376" width="9.140625" style="161"/>
    <col min="5377" max="5377" width="38.140625" style="161" customWidth="1"/>
    <col min="5378" max="5378" width="69.42578125" style="161" customWidth="1"/>
    <col min="5379" max="5632" width="9.140625" style="161"/>
    <col min="5633" max="5633" width="38.140625" style="161" customWidth="1"/>
    <col min="5634" max="5634" width="69.42578125" style="161" customWidth="1"/>
    <col min="5635" max="5888" width="9.140625" style="161"/>
    <col min="5889" max="5889" width="38.140625" style="161" customWidth="1"/>
    <col min="5890" max="5890" width="69.42578125" style="161" customWidth="1"/>
    <col min="5891" max="6144" width="9.140625" style="161"/>
    <col min="6145" max="6145" width="38.140625" style="161" customWidth="1"/>
    <col min="6146" max="6146" width="69.42578125" style="161" customWidth="1"/>
    <col min="6147" max="6400" width="9.140625" style="161"/>
    <col min="6401" max="6401" width="38.140625" style="161" customWidth="1"/>
    <col min="6402" max="6402" width="69.42578125" style="161" customWidth="1"/>
    <col min="6403" max="6656" width="9.140625" style="161"/>
    <col min="6657" max="6657" width="38.140625" style="161" customWidth="1"/>
    <col min="6658" max="6658" width="69.42578125" style="161" customWidth="1"/>
    <col min="6659" max="6912" width="9.140625" style="161"/>
    <col min="6913" max="6913" width="38.140625" style="161" customWidth="1"/>
    <col min="6914" max="6914" width="69.42578125" style="161" customWidth="1"/>
    <col min="6915" max="7168" width="9.140625" style="161"/>
    <col min="7169" max="7169" width="38.140625" style="161" customWidth="1"/>
    <col min="7170" max="7170" width="69.42578125" style="161" customWidth="1"/>
    <col min="7171" max="7424" width="9.140625" style="161"/>
    <col min="7425" max="7425" width="38.140625" style="161" customWidth="1"/>
    <col min="7426" max="7426" width="69.42578125" style="161" customWidth="1"/>
    <col min="7427" max="7680" width="9.140625" style="161"/>
    <col min="7681" max="7681" width="38.140625" style="161" customWidth="1"/>
    <col min="7682" max="7682" width="69.42578125" style="161" customWidth="1"/>
    <col min="7683" max="7936" width="9.140625" style="161"/>
    <col min="7937" max="7937" width="38.140625" style="161" customWidth="1"/>
    <col min="7938" max="7938" width="69.42578125" style="161" customWidth="1"/>
    <col min="7939" max="8192" width="9.140625" style="161"/>
    <col min="8193" max="8193" width="38.140625" style="161" customWidth="1"/>
    <col min="8194" max="8194" width="69.42578125" style="161" customWidth="1"/>
    <col min="8195" max="8448" width="9.140625" style="161"/>
    <col min="8449" max="8449" width="38.140625" style="161" customWidth="1"/>
    <col min="8450" max="8450" width="69.42578125" style="161" customWidth="1"/>
    <col min="8451" max="8704" width="9.140625" style="161"/>
    <col min="8705" max="8705" width="38.140625" style="161" customWidth="1"/>
    <col min="8706" max="8706" width="69.42578125" style="161" customWidth="1"/>
    <col min="8707" max="8960" width="9.140625" style="161"/>
    <col min="8961" max="8961" width="38.140625" style="161" customWidth="1"/>
    <col min="8962" max="8962" width="69.42578125" style="161" customWidth="1"/>
    <col min="8963" max="9216" width="9.140625" style="161"/>
    <col min="9217" max="9217" width="38.140625" style="161" customWidth="1"/>
    <col min="9218" max="9218" width="69.42578125" style="161" customWidth="1"/>
    <col min="9219" max="9472" width="9.140625" style="161"/>
    <col min="9473" max="9473" width="38.140625" style="161" customWidth="1"/>
    <col min="9474" max="9474" width="69.42578125" style="161" customWidth="1"/>
    <col min="9475" max="9728" width="9.140625" style="161"/>
    <col min="9729" max="9729" width="38.140625" style="161" customWidth="1"/>
    <col min="9730" max="9730" width="69.42578125" style="161" customWidth="1"/>
    <col min="9731" max="9984" width="9.140625" style="161"/>
    <col min="9985" max="9985" width="38.140625" style="161" customWidth="1"/>
    <col min="9986" max="9986" width="69.42578125" style="161" customWidth="1"/>
    <col min="9987" max="10240" width="9.140625" style="161"/>
    <col min="10241" max="10241" width="38.140625" style="161" customWidth="1"/>
    <col min="10242" max="10242" width="69.42578125" style="161" customWidth="1"/>
    <col min="10243" max="10496" width="9.140625" style="161"/>
    <col min="10497" max="10497" width="38.140625" style="161" customWidth="1"/>
    <col min="10498" max="10498" width="69.42578125" style="161" customWidth="1"/>
    <col min="10499" max="10752" width="9.140625" style="161"/>
    <col min="10753" max="10753" width="38.140625" style="161" customWidth="1"/>
    <col min="10754" max="10754" width="69.42578125" style="161" customWidth="1"/>
    <col min="10755" max="11008" width="9.140625" style="161"/>
    <col min="11009" max="11009" width="38.140625" style="161" customWidth="1"/>
    <col min="11010" max="11010" width="69.42578125" style="161" customWidth="1"/>
    <col min="11011" max="11264" width="9.140625" style="161"/>
    <col min="11265" max="11265" width="38.140625" style="161" customWidth="1"/>
    <col min="11266" max="11266" width="69.42578125" style="161" customWidth="1"/>
    <col min="11267" max="11520" width="9.140625" style="161"/>
    <col min="11521" max="11521" width="38.140625" style="161" customWidth="1"/>
    <col min="11522" max="11522" width="69.42578125" style="161" customWidth="1"/>
    <col min="11523" max="11776" width="9.140625" style="161"/>
    <col min="11777" max="11777" width="38.140625" style="161" customWidth="1"/>
    <col min="11778" max="11778" width="69.42578125" style="161" customWidth="1"/>
    <col min="11779" max="12032" width="9.140625" style="161"/>
    <col min="12033" max="12033" width="38.140625" style="161" customWidth="1"/>
    <col min="12034" max="12034" width="69.42578125" style="161" customWidth="1"/>
    <col min="12035" max="12288" width="9.140625" style="161"/>
    <col min="12289" max="12289" width="38.140625" style="161" customWidth="1"/>
    <col min="12290" max="12290" width="69.42578125" style="161" customWidth="1"/>
    <col min="12291" max="12544" width="9.140625" style="161"/>
    <col min="12545" max="12545" width="38.140625" style="161" customWidth="1"/>
    <col min="12546" max="12546" width="69.42578125" style="161" customWidth="1"/>
    <col min="12547" max="12800" width="9.140625" style="161"/>
    <col min="12801" max="12801" width="38.140625" style="161" customWidth="1"/>
    <col min="12802" max="12802" width="69.42578125" style="161" customWidth="1"/>
    <col min="12803" max="13056" width="9.140625" style="161"/>
    <col min="13057" max="13057" width="38.140625" style="161" customWidth="1"/>
    <col min="13058" max="13058" width="69.42578125" style="161" customWidth="1"/>
    <col min="13059" max="13312" width="9.140625" style="161"/>
    <col min="13313" max="13313" width="38.140625" style="161" customWidth="1"/>
    <col min="13314" max="13314" width="69.42578125" style="161" customWidth="1"/>
    <col min="13315" max="13568" width="9.140625" style="161"/>
    <col min="13569" max="13569" width="38.140625" style="161" customWidth="1"/>
    <col min="13570" max="13570" width="69.42578125" style="161" customWidth="1"/>
    <col min="13571" max="13824" width="9.140625" style="161"/>
    <col min="13825" max="13825" width="38.140625" style="161" customWidth="1"/>
    <col min="13826" max="13826" width="69.42578125" style="161" customWidth="1"/>
    <col min="13827" max="14080" width="9.140625" style="161"/>
    <col min="14081" max="14081" width="38.140625" style="161" customWidth="1"/>
    <col min="14082" max="14082" width="69.42578125" style="161" customWidth="1"/>
    <col min="14083" max="14336" width="9.140625" style="161"/>
    <col min="14337" max="14337" width="38.140625" style="161" customWidth="1"/>
    <col min="14338" max="14338" width="69.42578125" style="161" customWidth="1"/>
    <col min="14339" max="14592" width="9.140625" style="161"/>
    <col min="14593" max="14593" width="38.140625" style="161" customWidth="1"/>
    <col min="14594" max="14594" width="69.42578125" style="161" customWidth="1"/>
    <col min="14595" max="14848" width="9.140625" style="161"/>
    <col min="14849" max="14849" width="38.140625" style="161" customWidth="1"/>
    <col min="14850" max="14850" width="69.42578125" style="161" customWidth="1"/>
    <col min="14851" max="15104" width="9.140625" style="161"/>
    <col min="15105" max="15105" width="38.140625" style="161" customWidth="1"/>
    <col min="15106" max="15106" width="69.42578125" style="161" customWidth="1"/>
    <col min="15107" max="15360" width="9.140625" style="161"/>
    <col min="15361" max="15361" width="38.140625" style="161" customWidth="1"/>
    <col min="15362" max="15362" width="69.42578125" style="161" customWidth="1"/>
    <col min="15363" max="15616" width="9.140625" style="161"/>
    <col min="15617" max="15617" width="38.140625" style="161" customWidth="1"/>
    <col min="15618" max="15618" width="69.42578125" style="161" customWidth="1"/>
    <col min="15619" max="15872" width="9.140625" style="161"/>
    <col min="15873" max="15873" width="38.140625" style="161" customWidth="1"/>
    <col min="15874" max="15874" width="69.42578125" style="161" customWidth="1"/>
    <col min="15875" max="16128" width="9.140625" style="161"/>
    <col min="16129" max="16129" width="38.140625" style="161" customWidth="1"/>
    <col min="16130" max="16130" width="69.42578125" style="161" customWidth="1"/>
    <col min="16131" max="16384" width="9.140625" style="161"/>
  </cols>
  <sheetData>
    <row r="1" spans="1:2" ht="18">
      <c r="A1" s="160" t="s">
        <v>385</v>
      </c>
    </row>
    <row r="2" spans="1:2">
      <c r="A2" s="162"/>
    </row>
    <row r="3" spans="1:2">
      <c r="A3" s="162"/>
    </row>
    <row r="4" spans="1:2" ht="15.75">
      <c r="A4" s="163" t="s">
        <v>386</v>
      </c>
      <c r="B4" s="165" t="s">
        <v>433</v>
      </c>
    </row>
    <row r="5" spans="1:2" ht="15.75">
      <c r="A5" s="163"/>
      <c r="B5" s="165"/>
    </row>
    <row r="6" spans="1:2" ht="15.75">
      <c r="A6" s="163" t="s">
        <v>387</v>
      </c>
      <c r="B6" s="165" t="s">
        <v>434</v>
      </c>
    </row>
    <row r="7" spans="1:2" ht="15.75">
      <c r="A7" s="164"/>
      <c r="B7" s="165" t="s">
        <v>435</v>
      </c>
    </row>
    <row r="8" spans="1:2" ht="16.5" thickBot="1">
      <c r="A8" s="165"/>
      <c r="B8" s="165" t="s">
        <v>436</v>
      </c>
    </row>
    <row r="9" spans="1:2" ht="23.25" customHeight="1">
      <c r="A9" s="292" t="s">
        <v>388</v>
      </c>
      <c r="B9" s="294" t="s">
        <v>437</v>
      </c>
    </row>
    <row r="10" spans="1:2">
      <c r="A10" s="293"/>
      <c r="B10" s="295"/>
    </row>
    <row r="11" spans="1:2">
      <c r="A11" s="296" t="s">
        <v>389</v>
      </c>
      <c r="B11" s="298" t="s">
        <v>438</v>
      </c>
    </row>
    <row r="12" spans="1:2">
      <c r="A12" s="297"/>
      <c r="B12" s="299"/>
    </row>
    <row r="13" spans="1:2">
      <c r="A13" s="297"/>
      <c r="B13" s="299"/>
    </row>
    <row r="14" spans="1:2">
      <c r="A14" s="297"/>
      <c r="B14" s="299"/>
    </row>
    <row r="15" spans="1:2">
      <c r="A15" s="297"/>
      <c r="B15" s="299"/>
    </row>
    <row r="16" spans="1:2">
      <c r="A16" s="297"/>
      <c r="B16" s="299"/>
    </row>
    <row r="17" spans="1:2">
      <c r="A17" s="293"/>
      <c r="B17" s="295"/>
    </row>
    <row r="18" spans="1:2" ht="106.5" customHeight="1">
      <c r="A18" s="296" t="s">
        <v>390</v>
      </c>
      <c r="B18" s="298" t="s">
        <v>439</v>
      </c>
    </row>
    <row r="19" spans="1:2">
      <c r="A19" s="297"/>
      <c r="B19" s="299"/>
    </row>
    <row r="20" spans="1:2">
      <c r="A20" s="293"/>
      <c r="B20" s="295"/>
    </row>
    <row r="21" spans="1:2" ht="69.75" customHeight="1">
      <c r="A21" s="296" t="s">
        <v>391</v>
      </c>
      <c r="B21" s="298" t="s">
        <v>440</v>
      </c>
    </row>
    <row r="22" spans="1:2">
      <c r="A22" s="297"/>
      <c r="B22" s="299"/>
    </row>
    <row r="23" spans="1:2">
      <c r="A23" s="297"/>
      <c r="B23" s="299"/>
    </row>
    <row r="24" spans="1:2">
      <c r="A24" s="293"/>
      <c r="B24" s="295"/>
    </row>
    <row r="25" spans="1:2" ht="114" customHeight="1">
      <c r="A25" s="296" t="s">
        <v>392</v>
      </c>
      <c r="B25" s="298" t="s">
        <v>443</v>
      </c>
    </row>
    <row r="26" spans="1:2">
      <c r="A26" s="297"/>
      <c r="B26" s="299"/>
    </row>
    <row r="27" spans="1:2">
      <c r="A27" s="293"/>
      <c r="B27" s="295"/>
    </row>
    <row r="28" spans="1:2" ht="32.25" customHeight="1">
      <c r="A28" s="296" t="s">
        <v>393</v>
      </c>
      <c r="B28" s="298" t="s">
        <v>441</v>
      </c>
    </row>
    <row r="29" spans="1:2">
      <c r="A29" s="297"/>
      <c r="B29" s="299"/>
    </row>
    <row r="30" spans="1:2">
      <c r="A30" s="297"/>
      <c r="B30" s="299"/>
    </row>
    <row r="31" spans="1:2">
      <c r="A31" s="297"/>
      <c r="B31" s="299"/>
    </row>
    <row r="32" spans="1:2">
      <c r="A32" s="297"/>
      <c r="B32" s="299"/>
    </row>
    <row r="33" spans="1:2">
      <c r="A33" s="293"/>
      <c r="B33" s="295"/>
    </row>
    <row r="34" spans="1:2">
      <c r="A34" s="296" t="s">
        <v>394</v>
      </c>
      <c r="B34" s="298" t="s">
        <v>442</v>
      </c>
    </row>
    <row r="35" spans="1:2">
      <c r="A35" s="297"/>
      <c r="B35" s="299"/>
    </row>
    <row r="36" spans="1:2">
      <c r="A36" s="297"/>
      <c r="B36" s="299"/>
    </row>
    <row r="37" spans="1:2">
      <c r="A37" s="297"/>
      <c r="B37" s="299"/>
    </row>
    <row r="38" spans="1:2">
      <c r="A38" s="297"/>
      <c r="B38" s="299"/>
    </row>
    <row r="39" spans="1:2" ht="13.5" thickBot="1">
      <c r="A39" s="300"/>
      <c r="B39" s="301"/>
    </row>
    <row r="40" spans="1:2" ht="14.25">
      <c r="A40" s="1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DIO'!Print_Area</vt:lpstr>
      <vt:lpstr>RASHODI!Print_Area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2018-09-24T06:44:29Z</cp:lastPrinted>
  <dcterms:created xsi:type="dcterms:W3CDTF">2017-09-21T11:58:02Z</dcterms:created>
  <dcterms:modified xsi:type="dcterms:W3CDTF">2018-09-24T06:51:19Z</dcterms:modified>
</cp:coreProperties>
</file>